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1610" activeTab="1"/>
  </bookViews>
  <sheets>
    <sheet name="Sheet1" sheetId="1" r:id="rId1"/>
    <sheet name="simpler" sheetId="2" r:id="rId2"/>
    <sheet name="ssExport" sheetId="3" r:id="rId3"/>
  </sheets>
  <definedNames>
    <definedName name="nnn">'Sheet1'!$H$4</definedName>
    <definedName name="df">'Sheet1'!$H$5</definedName>
    <definedName name="dt">'Sheet1'!$C$4</definedName>
    <definedName name="het">'Sheet1'!$G$8</definedName>
    <definedName name="fx">'Sheet1'!$C$5</definedName>
    <definedName name="SHEET_TITLE" localSheetId="0">"Sheet1"</definedName>
    <definedName name="SHEET_TITLE" localSheetId="1">"simpler"</definedName>
    <definedName name="SHEET_TITLE" localSheetId="2">"ssExport"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<sst xmlns="http://schemas.openxmlformats.org/spreadsheetml/2006/main" count="84" uniqueCount="31">
  <si>
    <t>dt:</t>
  </si>
  <si>
    <t>nnn</t>
  </si>
  <si>
    <t>fx:</t>
  </si>
  <si>
    <t>df</t>
  </si>
  <si>
    <t>LO freq:</t>
  </si>
  <si>
    <t>INPUT</t>
  </si>
  <si>
    <t>Local Oscillator</t>
  </si>
  <si>
    <t>COOKED</t>
  </si>
  <si>
    <t>time</t>
  </si>
  <si>
    <t>real</t>
  </si>
  <si>
    <t>imag</t>
  </si>
  <si>
    <t>norm</t>
  </si>
  <si>
    <t>---&gt;</t>
  </si>
  <si>
    <t>Not including het:</t>
  </si>
  <si>
    <t>freq:</t>
  </si>
  <si>
    <t>real:</t>
  </si>
  <si>
    <t>imag:</t>
  </si>
  <si>
    <t>norm:</t>
  </si>
  <si>
    <t>Energy:</t>
  </si>
  <si>
    <t>df:</t>
  </si>
  <si>
    <t>Including het:</t>
  </si>
  <si>
    <t>OUTPUT</t>
  </si>
  <si>
    <t>&lt;---</t>
  </si>
  <si>
    <t>check:</t>
  </si>
  <si>
    <t>total check:</t>
  </si>
  <si>
    <t>Observed Data</t>
  </si>
  <si>
    <t>Real but Unobserved</t>
  </si>
  <si>
    <t>Periodic Continuation</t>
  </si>
  <si>
    <t>fourier-misfit1</t>
  </si>
  <si>
    <t>fourier-misfit2</t>
  </si>
  <si>
    <t>fourier-misfit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</si>
</sst>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GENERAL"/>
    <numFmt numFmtId="52" formatCode="0.0000"/>
    <numFmt numFmtId="53" formatCode="0.000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 horizontal="center"/>
      <protection/>
    </xf>
    <xf numFmtId="53" fontId="0" fillId="2" borderId="0" xfId="0" applyNumberFormat="1" applyFont="1" applyFill="1" applyBorder="1" applyAlignment="1" applyProtection="1">
      <alignment/>
      <protection/>
    </xf>
    <xf numFmtId="51" fontId="0" fillId="3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1" fontId="0" fillId="4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51" fontId="0" fillId="5" borderId="0" xfId="0" applyNumberFormat="1" applyFont="1" applyFill="1" applyBorder="1" applyAlignment="1" applyProtection="1">
      <alignment/>
      <protection/>
    </xf>
    <xf numFmtId="51" fontId="0" fillId="6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51" fontId="0" fillId="7" borderId="0" xfId="0" applyNumberFormat="1" applyFont="1" applyFill="1" applyBorder="1" applyAlignment="1" applyProtection="1">
      <alignment/>
      <protection/>
    </xf>
    <xf numFmtId="53" fontId="0" fillId="6" borderId="0" xfId="0" applyNumberFormat="1" applyFont="1" applyFill="1" applyBorder="1" applyAlignment="1" applyProtection="1">
      <alignment/>
      <protection/>
    </xf>
    <xf numFmtId="51" fontId="0" fillId="8" borderId="0" xfId="0" applyNumberFormat="1" applyFont="1" applyFill="1" applyBorder="1" applyAlignment="1" applyProtection="1">
      <alignment/>
      <protection/>
    </xf>
    <xf numFmtId="51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848284"/>
      <rgbColor rgb="00C6C6FF"/>
      <rgbColor rgb="00D0D0D0"/>
      <rgbColor rgb="00FFC6C6"/>
      <rgbColor rgb="00E2CFCF"/>
      <rgbColor rgb="00C7C7C7"/>
      <rgbColor rgb="00FFC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Sheet1!$A$12:$A$29</c:f>
              <c:numCache/>
            </c:numRef>
          </c:xVal>
          <c:yVal>
            <c:numRef>
              <c:f>Sheet1!$B$12:$B$29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Sheet1!$A$12:$A$29</c:f>
              <c:numCache/>
            </c:numRef>
          </c:xVal>
          <c:yVal>
            <c:numRef>
              <c:f>Sheet1!$C$12:$C$29</c:f>
              <c:numCache/>
            </c:numRef>
          </c:yVal>
          <c:smooth val="0"/>
        </c:ser>
        <c:axId val="11042031"/>
        <c:axId val="32269416"/>
      </c:scatterChart>
      <c:valAx>
        <c:axId val="11042031"/>
        <c:scaling>
          <c:orientation val="minMax"/>
          <c:max val="16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269416"/>
        <c:crosses val="autoZero"/>
        <c:crossBetween val="midCat"/>
        <c:dispUnits/>
        <c:majorUnit val="2"/>
      </c:valAx>
      <c:valAx>
        <c:axId val="322694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042031"/>
        <c:crosses val="autoZero"/>
        <c:crossBetween val="midCat"/>
        <c:dispUnits/>
      </c:valAx>
      <c:spPr>
        <a:solidFill>
          <a:srgbClr val="C6C6FF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Sheet1!$A$12:$A$19</c:f>
              <c:numCache/>
            </c:numRef>
          </c:val>
          <c:smooth val="0"/>
        </c:ser>
        <c:marker val="1"/>
        <c:axId val="21989289"/>
        <c:axId val="63685874"/>
      </c:line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989289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Sheet1!$C$39:$R$39</c:f>
              <c:numCache/>
            </c:numRef>
          </c:xVal>
          <c:yVal>
            <c:numRef>
              <c:f>Sheet1!$C$40:$R$40</c:f>
              <c:numCache/>
            </c:numRef>
          </c:yVal>
          <c:smooth val="0"/>
        </c:ser>
        <c:ser>
          <c:idx val="1"/>
          <c:order val="1"/>
          <c:tx>
            <c:v>IP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Sheet1!$C$39:$R$39</c:f>
              <c:numCache/>
            </c:numRef>
          </c:xVal>
          <c:yVal>
            <c:numRef>
              <c:f>Sheet1!$C$41:$R$41</c:f>
              <c:numCache/>
            </c:numRef>
          </c:yVal>
          <c:smooth val="0"/>
        </c:ser>
        <c:ser>
          <c:idx val="2"/>
          <c:order val="2"/>
          <c:tx>
            <c:v>non-het RP</c:v>
          </c:tx>
          <c:spPr>
            <a:ln w="3175">
              <a:solidFill>
                <a:srgbClr val="FFC6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Sheet1!$K$23:$R$23</c:f>
              <c:numCache/>
            </c:numRef>
          </c:xVal>
          <c:yVal>
            <c:numRef>
              <c:f>Sheet1!$K$24:$R$24</c:f>
              <c:numCache/>
            </c:numRef>
          </c:yVal>
          <c:smooth val="0"/>
        </c:ser>
        <c:ser>
          <c:idx val="3"/>
          <c:order val="3"/>
          <c:tx>
            <c:v>non-het IP</c:v>
          </c:tx>
          <c:spPr>
            <a:ln w="3175">
              <a:solidFill>
                <a:srgbClr val="FFC6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Sheet1!$K$23:$R$23</c:f>
              <c:numCache/>
            </c:numRef>
          </c:xVal>
          <c:yVal>
            <c:numRef>
              <c:f>Sheet1!$K$25:$R$25</c:f>
              <c:numCache/>
            </c:numRef>
          </c:yVal>
          <c:smooth val="0"/>
        </c:ser>
        <c:axId val="36301955"/>
        <c:axId val="58282140"/>
      </c:scatterChart>
      <c:valAx>
        <c:axId val="3630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282140"/>
        <c:crosses val="autoZero"/>
        <c:crossBetween val="midCat"/>
        <c:dispUnits/>
      </c:valAx>
      <c:valAx>
        <c:axId val="5828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301955"/>
        <c:crosses val="autoZero"/>
        <c:crossBetween val="midCat"/>
        <c:dispUnits/>
      </c:valAx>
      <c:spPr>
        <a:solidFill>
          <a:srgbClr val="FFC6C6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Sheet1!$A$12:$A$20</c:f>
              <c:numCache/>
            </c:numRef>
          </c:xVal>
          <c:yVal>
            <c:numRef>
              <c:f>Sheet1!$B$12:$B$29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Sheet1!$A$12:$A$20</c:f>
              <c:numCache/>
            </c:numRef>
          </c:xVal>
          <c:yVal>
            <c:numRef>
              <c:f>Sheet1!$C$12:$C$29</c:f>
              <c:numCache/>
            </c:numRef>
          </c:yVal>
          <c:smooth val="0"/>
        </c:ser>
        <c:axId val="54777213"/>
        <c:axId val="23232870"/>
      </c:scatterChart>
      <c:valAx>
        <c:axId val="54777213"/>
        <c:scaling>
          <c:orientation val="minMax"/>
          <c:max val="16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232870"/>
        <c:crosses val="autoZero"/>
        <c:crossBetween val="midCat"/>
        <c:dispUnits/>
        <c:majorUnit val="2"/>
      </c:val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777213"/>
        <c:crosses val="autoZero"/>
        <c:crossBetween val="midCat"/>
        <c:dispUnits/>
      </c:valAx>
      <c:spPr>
        <a:solidFill>
          <a:srgbClr val="C6C6FF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simpler!$K$2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simpler!$A$12:$A$19</c:f>
              <c:numCache/>
            </c:numRef>
          </c:xVal>
          <c:yVal>
            <c:numRef>
              <c:f>simpler!$B$12:$B$29</c:f>
              <c:numCache/>
            </c:numRef>
          </c:yVal>
          <c:smooth val="0"/>
        </c:ser>
        <c:ser>
          <c:idx val="1"/>
          <c:order val="1"/>
          <c:tx>
            <c:strRef>
              <c:f>simpler!$K$3</c:f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simpler!$A$20:$A$29</c:f>
              <c:numCache/>
            </c:numRef>
          </c:xVal>
          <c:yVal>
            <c:numRef>
              <c:f>simpler!$B$20:$B$29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simpler!$A$19:$A$20</c:f>
              <c:numCache/>
            </c:numRef>
          </c:xVal>
          <c:yVal>
            <c:numRef>
              <c:f>simpler!$B$19:$B$20</c:f>
              <c:numCache/>
            </c:numRef>
          </c:yVal>
          <c:smooth val="0"/>
        </c:ser>
        <c:ser>
          <c:idx val="3"/>
          <c:order val="3"/>
          <c:tx>
            <c:strRef>
              <c:f>simpler!$K$4</c:f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8+simpler!$A$12:$A$19</c:f>
              <c:numCache/>
            </c:numRef>
          </c:xVal>
          <c:yVal>
            <c:numRef>
              <c:f>simpler!$B$12:$B$19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simpler!$A$19,(8)</c:f>
              <c:numCache/>
            </c:numRef>
          </c:xVal>
          <c:yVal>
            <c:numRef>
              <c:f>simpler!$B$19,simpler!$B$12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15,16</c:f>
            </c:strRef>
          </c:xVal>
          <c:yVal>
            <c:numRef>
              <c:f>simpler!$B$19,simpler!$B$12</c:f>
              <c:numCache/>
            </c:numRef>
          </c:yVal>
          <c:smooth val="0"/>
        </c:ser>
        <c:axId val="7769239"/>
        <c:axId val="2814288"/>
      </c:scatterChart>
      <c:valAx>
        <c:axId val="7769239"/>
        <c:scaling>
          <c:orientation val="minMax"/>
          <c:max val="16.1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14288"/>
        <c:crosses val="autoZero"/>
        <c:crossBetween val="midCat"/>
        <c:dispUnits/>
        <c:majorUnit val="2"/>
      </c:valAx>
      <c:valAx>
        <c:axId val="2814288"/>
        <c:scaling>
          <c:orientation val="minMax"/>
          <c:max val="1.6"/>
          <c:min val="-1.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769239"/>
        <c:crosses val="autoZero"/>
        <c:crossBetween val="midCat"/>
        <c:dispUnits/>
        <c:majorUnit val="0.5"/>
      </c:valAx>
      <c:spPr>
        <a:solidFill>
          <a:srgbClr val="C6C6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simpler!$A$12:$A$19</c:f>
              <c:numCache/>
            </c:numRef>
          </c:val>
          <c:smooth val="0"/>
        </c:ser>
        <c:marker val="1"/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328593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simpler!$C$39:$R$39</c:f>
              <c:numCache/>
            </c:numRef>
          </c:xVal>
          <c:yVal>
            <c:numRef>
              <c:f>simpler!$C$40:$R$40</c:f>
              <c:numCache/>
            </c:numRef>
          </c:yVal>
          <c:smooth val="0"/>
        </c:ser>
        <c:ser>
          <c:idx val="1"/>
          <c:order val="1"/>
          <c:tx>
            <c:v>IP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simpler!$C$39:$R$39</c:f>
              <c:numCache/>
            </c:numRef>
          </c:xVal>
          <c:yVal>
            <c:numRef>
              <c:f>simpler!$C$41:$R$41</c:f>
              <c:numCache/>
            </c:numRef>
          </c:yVal>
          <c:smooth val="0"/>
        </c:ser>
        <c:ser>
          <c:idx val="2"/>
          <c:order val="2"/>
          <c:tx>
            <c:v>non-het RP</c:v>
          </c:tx>
          <c:spPr>
            <a:ln w="3175">
              <a:solidFill>
                <a:srgbClr val="FFC6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simpler!$K$23:$R$23</c:f>
              <c:numCache/>
            </c:numRef>
          </c:xVal>
          <c:yVal>
            <c:numRef>
              <c:f>simpler!$K$24:$R$24</c:f>
              <c:numCache/>
            </c:numRef>
          </c:yVal>
          <c:smooth val="0"/>
        </c:ser>
        <c:ser>
          <c:idx val="3"/>
          <c:order val="3"/>
          <c:tx>
            <c:v>non-het IP</c:v>
          </c:tx>
          <c:spPr>
            <a:ln w="3175">
              <a:solidFill>
                <a:srgbClr val="FFC6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simpler!$K$23:$R$23</c:f>
              <c:numCache/>
            </c:numRef>
          </c:xVal>
          <c:yVal>
            <c:numRef>
              <c:f>simpler!$K$25:$R$25</c:f>
              <c:numCache/>
            </c:numRef>
          </c:yVal>
          <c:smooth val="0"/>
        </c:ser>
        <c:axId val="38350123"/>
        <c:axId val="9606788"/>
      </c:scatterChart>
      <c:val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606788"/>
        <c:crosses val="autoZero"/>
        <c:crossBetween val="midCat"/>
        <c:dispUnits/>
      </c:valAx>
      <c:valAx>
        <c:axId val="9606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350123"/>
        <c:crosses val="autoZero"/>
        <c:crossBetween val="midCat"/>
        <c:dispUnits/>
      </c:valAx>
      <c:spPr>
        <a:solidFill>
          <a:srgbClr val="FFC6C6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simpler!$A$12:$A$20</c:f>
              <c:numCache/>
            </c:numRef>
          </c:xVal>
          <c:yVal>
            <c:numRef>
              <c:f>simpler!$B$12:$B$29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simpler!$A$12:$A$20</c:f>
              <c:numCache/>
            </c:numRef>
          </c:xVal>
          <c:yVal>
            <c:numRef>
              <c:f>simpler!$C$12:$C$29</c:f>
              <c:numCache/>
            </c:numRef>
          </c:yVal>
          <c:smooth val="0"/>
        </c:ser>
        <c:axId val="19352229"/>
        <c:axId val="39952334"/>
      </c:scatterChart>
      <c:valAx>
        <c:axId val="19352229"/>
        <c:scaling>
          <c:orientation val="minMax"/>
          <c:max val="16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952334"/>
        <c:crosses val="autoZero"/>
        <c:crossBetween val="midCat"/>
        <c:dispUnits/>
        <c:majorUnit val="2"/>
      </c:valAx>
      <c:valAx>
        <c:axId val="399523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352229"/>
        <c:crosses val="autoZero"/>
        <c:crossBetween val="midCat"/>
        <c:dispUnits/>
      </c:valAx>
      <c:spPr>
        <a:solidFill>
          <a:srgbClr val="C6C6FF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114300</xdr:rowOff>
    </xdr:from>
    <xdr:to>
      <xdr:col>18</xdr:col>
      <xdr:colOff>495300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6496050" y="114300"/>
        <a:ext cx="6515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6</xdr:row>
      <xdr:rowOff>114300</xdr:rowOff>
    </xdr:from>
    <xdr:to>
      <xdr:col>27</xdr:col>
      <xdr:colOff>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15544800" y="1066800"/>
        <a:ext cx="32289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133350</xdr:rowOff>
    </xdr:from>
    <xdr:to>
      <xdr:col>8</xdr:col>
      <xdr:colOff>533400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85725" y="3400425"/>
        <a:ext cx="601027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0</xdr:row>
      <xdr:rowOff>152400</xdr:rowOff>
    </xdr:from>
    <xdr:to>
      <xdr:col>10</xdr:col>
      <xdr:colOff>447675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876300" y="152400"/>
        <a:ext cx="6524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28575</xdr:rowOff>
    </xdr:from>
    <xdr:to>
      <xdr:col>16</xdr:col>
      <xdr:colOff>352425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4953000" y="11811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6</xdr:row>
      <xdr:rowOff>114300</xdr:rowOff>
    </xdr:from>
    <xdr:to>
      <xdr:col>27</xdr:col>
      <xdr:colOff>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5544800" y="1104900"/>
        <a:ext cx="322897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21</xdr:row>
      <xdr:rowOff>142875</xdr:rowOff>
    </xdr:from>
    <xdr:to>
      <xdr:col>10</xdr:col>
      <xdr:colOff>571500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524000" y="3438525"/>
        <a:ext cx="60007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14</xdr:row>
      <xdr:rowOff>76200</xdr:rowOff>
    </xdr:from>
    <xdr:to>
      <xdr:col>12</xdr:col>
      <xdr:colOff>495300</xdr:colOff>
      <xdr:row>33</xdr:row>
      <xdr:rowOff>28575</xdr:rowOff>
    </xdr:to>
    <xdr:graphicFrame>
      <xdr:nvGraphicFramePr>
        <xdr:cNvPr id="4" name="Chart 4"/>
        <xdr:cNvGraphicFramePr/>
      </xdr:nvGraphicFramePr>
      <xdr:xfrm>
        <a:off x="2324100" y="2305050"/>
        <a:ext cx="65151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65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8" width="9.125" style="5" customWidth="1"/>
    <col min="29" max="256" width="9.125" style="16" customWidth="1"/>
  </cols>
  <sheetData>
    <row r="4" spans="2:8" ht="12">
      <c r="B4" s="14" t="s">
        <v>0</v>
      </c>
      <c r="C4" s="14">
        <v>1</v>
      </c>
      <c r="G4" s="5" t="s">
        <v>1</v>
      </c>
      <c r="H4" s="5">
        <f>COLUMN(R12)-COLUMN(K12)+1</f>
        <v>8</v>
      </c>
    </row>
    <row r="5" spans="2:8" ht="12">
      <c r="B5" s="5" t="s">
        <v>2</v>
      </c>
      <c r="C5" s="5">
        <v>0.1</v>
      </c>
      <c r="G5" s="5" t="s">
        <v>3</v>
      </c>
      <c r="H5" s="5">
        <f>L23-K23</f>
        <v>0.125</v>
      </c>
    </row>
    <row r="7" spans="6:7" ht="12.75">
      <c r="F7" s="15" t="s">
        <v>4</v>
      </c>
      <c r="G7" s="3">
        <v>0.025</v>
      </c>
    </row>
    <row r="8" ht="12">
      <c r="G8" s="7">
        <f>-G7-df*INT(-G7/df)</f>
        <v>0.1</v>
      </c>
    </row>
    <row r="9" ht="12.75">
      <c r="G9" s="7"/>
    </row>
    <row r="10" spans="1:8" ht="12.75">
      <c r="A10" s="16"/>
      <c r="B10" s="5" t="s">
        <v>5</v>
      </c>
      <c r="F10" s="5" t="s">
        <v>6</v>
      </c>
      <c r="G10" s="7"/>
      <c r="H10" s="5" t="s">
        <v>7</v>
      </c>
    </row>
    <row r="11" spans="1:9" ht="12">
      <c r="A11" s="5" t="s">
        <v>8</v>
      </c>
      <c r="B11" s="9" t="s">
        <v>9</v>
      </c>
      <c r="C11" s="9" t="s">
        <v>10</v>
      </c>
      <c r="D11" s="5" t="s">
        <v>11</v>
      </c>
      <c r="F11" s="12" t="s">
        <v>9</v>
      </c>
      <c r="G11" s="12" t="s">
        <v>10</v>
      </c>
      <c r="H11" s="5" t="s">
        <v>9</v>
      </c>
      <c r="I11" s="5" t="s">
        <v>10</v>
      </c>
    </row>
    <row r="12" spans="1:27" ht="12">
      <c r="A12" s="5">
        <f>(ROW()-ROW(A$12))*dt</f>
        <v>0</v>
      </c>
      <c r="B12" s="13">
        <f>COS(fx*2*PI()*A12/dt)</f>
        <v>1</v>
      </c>
      <c r="C12" s="13">
        <f>SIN(fx*2*PI()*A12/dt)</f>
        <v>0</v>
      </c>
      <c r="D12" s="5">
        <f>SQRT(B12*B12+C12*C12)</f>
        <v>1</v>
      </c>
      <c r="F12" s="3">
        <f>COS(-het*2*PI()*A12/dt)</f>
        <v>1</v>
      </c>
      <c r="G12" s="3">
        <f>SIN(-het*2*PI()*A12/dt)</f>
        <v>0</v>
      </c>
      <c r="H12" s="7">
        <f>F12*B12-G12*C12</f>
        <v>1</v>
      </c>
      <c r="I12" s="7">
        <f>F12*C12+G12*B12</f>
        <v>0</v>
      </c>
      <c r="J12" s="2" t="s">
        <v>12</v>
      </c>
      <c r="K12" s="8" t="e">
        <f>COS(-2*PI()*(ROW()-ROW($K$12))*(COLUMN()-COLUMN($K$12))/nnn)</f>
        <v>#DIV/0!</v>
      </c>
      <c r="L12" s="8">
        <f>COS(-2*PI()*(ROW()-ROW($K$12))*(COLUMN()-COLUMN($K$12))/nnn)</f>
        <v>1</v>
      </c>
      <c r="M12" s="8">
        <f>COS(-2*PI()*(ROW()-ROW($K$12))*(COLUMN()-COLUMN($K$12))/nnn)</f>
        <v>1</v>
      </c>
      <c r="N12" s="8">
        <f>COS(-2*PI()*(ROW()-ROW($K$12))*(COLUMN()-COLUMN($K$12))/nnn)</f>
        <v>1</v>
      </c>
      <c r="O12" s="8">
        <f>COS(-2*PI()*(ROW()-ROW($K$12))*(COLUMN()-COLUMN($K$12))/nnn)</f>
        <v>1</v>
      </c>
      <c r="P12" s="8">
        <f>COS(-2*PI()*(ROW()-ROW($K$12))*(COLUMN()-COLUMN($K$12))/nnn)</f>
        <v>1</v>
      </c>
      <c r="Q12" s="8">
        <f>COS(-2*PI()*(ROW()-ROW($K$12))*(COLUMN()-COLUMN($K$12))/nnn)</f>
        <v>1</v>
      </c>
      <c r="R12" s="8" t="e">
        <f>COS(-2*PI()*(ROW()-ROW($K$12))*(COLUMN()-COLUMN($K$12))/nnn)</f>
        <v>#DIV/0!</v>
      </c>
      <c r="T12" s="8">
        <f>SIN(-2*PI()*(ROW()-ROW($T$12))*(COLUMN()-COLUMN($T$12))/nnn)</f>
        <v>0</v>
      </c>
      <c r="U12" s="8">
        <f>SIN(-2*PI()*(ROW()-ROW($T$12))*(COLUMN()-COLUMN($T$12))/nnn)</f>
        <v>0</v>
      </c>
      <c r="V12" s="8">
        <f>SIN(-2*PI()*(ROW()-ROW($T$12))*(COLUMN()-COLUMN($T$12))/nnn)</f>
        <v>0</v>
      </c>
      <c r="W12" s="8">
        <f>SIN(-2*PI()*(ROW()-ROW($T$12))*(COLUMN()-COLUMN($T$12))/nnn)</f>
        <v>0</v>
      </c>
      <c r="X12" s="8">
        <f>SIN(-2*PI()*(ROW()-ROW($T$12))*(COLUMN()-COLUMN($T$12))/nnn)</f>
        <v>0</v>
      </c>
      <c r="Y12" s="8">
        <f>SIN(-2*PI()*(ROW()-ROW($T$12))*(COLUMN()-COLUMN($T$12))/nnn)</f>
        <v>0</v>
      </c>
      <c r="Z12" s="8">
        <f>SIN(-2*PI()*(ROW()-ROW($T$12))*(COLUMN()-COLUMN($T$12))/nnn)</f>
        <v>0</v>
      </c>
      <c r="AA12" s="8">
        <f>SIN(-2*PI()*(ROW()-ROW($T$12))*(COLUMN()-COLUMN($T$12))/nnn)</f>
        <v>0</v>
      </c>
    </row>
    <row r="13" spans="1:27" ht="12">
      <c r="A13" s="5">
        <f>(ROW()-ROW(A$12))*dt</f>
        <v>1</v>
      </c>
      <c r="B13" s="13">
        <f>COS(fx*2*PI()*A13/dt)</f>
        <v>0.8090169943749475</v>
      </c>
      <c r="C13" s="13">
        <f>SIN(fx*2*PI()*A13/dt)</f>
        <v>0.5877852522924731</v>
      </c>
      <c r="D13" s="5">
        <f>SQRT(B13*B13+C13*C13)</f>
        <v>1</v>
      </c>
      <c r="F13" s="3">
        <f>COS(-het*2*PI()*A13/dt)</f>
        <v>0.8090169943749475</v>
      </c>
      <c r="G13" s="3">
        <f>SIN(-het*2*PI()*A13/dt)</f>
        <v>-0.5877852522924731</v>
      </c>
      <c r="H13" s="7">
        <f>F13*B13-G13*C13</f>
        <v>1</v>
      </c>
      <c r="I13" s="7">
        <f>F13*C13+G13*B13</f>
        <v>0</v>
      </c>
      <c r="K13" s="8">
        <f>COS(-2*PI()*(ROW()-ROW($K$12))*(COLUMN()-COLUMN($K$12))/nnn)</f>
        <v>1</v>
      </c>
      <c r="L13" s="8">
        <f>COS(-2*PI()*(ROW()-ROW($K$12))*(COLUMN()-COLUMN($K$12))/nnn)</f>
        <v>0.7071067811865476</v>
      </c>
      <c r="M13" s="8">
        <f>COS(-2*PI()*(ROW()-ROW($K$12))*(COLUMN()-COLUMN($K$12))/nnn)</f>
        <v>6.123233995736766E-17</v>
      </c>
      <c r="N13" s="8">
        <f>COS(-2*PI()*(ROW()-ROW($K$12))*(COLUMN()-COLUMN($K$12))/nnn)</f>
        <v>-0.7071067811865475</v>
      </c>
      <c r="O13" s="8">
        <f>COS(-2*PI()*(ROW()-ROW($K$12))*(COLUMN()-COLUMN($K$12))/nnn)</f>
        <v>-1</v>
      </c>
      <c r="P13" s="8">
        <f>COS(-2*PI()*(ROW()-ROW($K$12))*(COLUMN()-COLUMN($K$12))/nnn)</f>
        <v>-0.7071067811865477</v>
      </c>
      <c r="Q13" s="8">
        <f>COS(-2*PI()*(ROW()-ROW($K$12))*(COLUMN()-COLUMN($K$12))/nnn)</f>
        <v>-1.8369701987210297E-16</v>
      </c>
      <c r="R13" s="8">
        <f>COS(-2*PI()*(ROW()-ROW($K$12))*(COLUMN()-COLUMN($K$12))/nnn)</f>
        <v>0.7071067811865474</v>
      </c>
      <c r="T13" s="8">
        <f>SIN(-2*PI()*(ROW()-ROW($T$12))*(COLUMN()-COLUMN($T$12))/nnn)</f>
        <v>0</v>
      </c>
      <c r="U13" s="8">
        <f>SIN(-2*PI()*(ROW()-ROW($T$12))*(COLUMN()-COLUMN($T$12))/nnn)</f>
        <v>-0.7071067811865475</v>
      </c>
      <c r="V13" s="8">
        <f>SIN(-2*PI()*(ROW()-ROW($T$12))*(COLUMN()-COLUMN($T$12))/nnn)</f>
        <v>-1</v>
      </c>
      <c r="W13" s="8">
        <f>SIN(-2*PI()*(ROW()-ROW($T$12))*(COLUMN()-COLUMN($T$12))/nnn)</f>
        <v>-0.7071067811865476</v>
      </c>
      <c r="X13" s="8">
        <f>SIN(-2*PI()*(ROW()-ROW($T$12))*(COLUMN()-COLUMN($T$12))/nnn)</f>
        <v>-1.2246467991473532E-16</v>
      </c>
      <c r="Y13" s="8">
        <f>SIN(-2*PI()*(ROW()-ROW($T$12))*(COLUMN()-COLUMN($T$12))/nnn)</f>
        <v>0.7071067811865475</v>
      </c>
      <c r="Z13" s="8">
        <f>SIN(-2*PI()*(ROW()-ROW($T$12))*(COLUMN()-COLUMN($T$12))/nnn)</f>
        <v>1</v>
      </c>
      <c r="AA13" s="8">
        <f>SIN(-2*PI()*(ROW()-ROW($T$12))*(COLUMN()-COLUMN($T$12))/nnn)</f>
        <v>0.7071067811865477</v>
      </c>
    </row>
    <row r="14" spans="1:27" ht="12">
      <c r="A14" s="5">
        <f>(ROW()-ROW(A$12))*dt</f>
        <v>2</v>
      </c>
      <c r="B14" s="13">
        <f>COS(fx*2*PI()*A14/dt)</f>
        <v>0.30901699437494745</v>
      </c>
      <c r="C14" s="13">
        <f>SIN(fx*2*PI()*A14/dt)</f>
        <v>0.9510565162951535</v>
      </c>
      <c r="D14" s="5">
        <f>SQRT(B14*B14+C14*C14)</f>
        <v>0.9999999999999999</v>
      </c>
      <c r="F14" s="3">
        <f>COS(-het*2*PI()*A14/dt)</f>
        <v>0.30901699437494745</v>
      </c>
      <c r="G14" s="3">
        <f>SIN(-het*2*PI()*A14/dt)</f>
        <v>-0.9510565162951535</v>
      </c>
      <c r="H14" s="7">
        <f>F14*B14-G14*C14</f>
        <v>0.9999999999999999</v>
      </c>
      <c r="I14" s="7">
        <f>F14*C14+G14*B14</f>
        <v>0</v>
      </c>
      <c r="K14" s="8">
        <f>COS(-2*PI()*(ROW()-ROW($K$12))*(COLUMN()-COLUMN($K$12))/nnn)</f>
        <v>1</v>
      </c>
      <c r="L14" s="8">
        <f>COS(-2*PI()*(ROW()-ROW($K$12))*(COLUMN()-COLUMN($K$12))/nnn)</f>
        <v>6.123233995736766E-17</v>
      </c>
      <c r="M14" s="8">
        <f>COS(-2*PI()*(ROW()-ROW($K$12))*(COLUMN()-COLUMN($K$12))/nnn)</f>
        <v>-1</v>
      </c>
      <c r="N14" s="8">
        <f>COS(-2*PI()*(ROW()-ROW($K$12))*(COLUMN()-COLUMN($K$12))/nnn)</f>
        <v>-1.8369701987210297E-16</v>
      </c>
      <c r="O14" s="8">
        <f>COS(-2*PI()*(ROW()-ROW($K$12))*(COLUMN()-COLUMN($K$12))/nnn)</f>
        <v>1</v>
      </c>
      <c r="P14" s="8">
        <f>COS(-2*PI()*(ROW()-ROW($K$12))*(COLUMN()-COLUMN($K$12))/nnn)</f>
        <v>3.061616997868383E-16</v>
      </c>
      <c r="Q14" s="8">
        <f>COS(-2*PI()*(ROW()-ROW($K$12))*(COLUMN()-COLUMN($K$12))/nnn)</f>
        <v>-1</v>
      </c>
      <c r="R14" s="8">
        <f>COS(-2*PI()*(ROW()-ROW($K$12))*(COLUMN()-COLUMN($K$12))/nnn)</f>
        <v>-4.286263797015736E-16</v>
      </c>
      <c r="T14" s="8">
        <f>SIN(-2*PI()*(ROW()-ROW($T$12))*(COLUMN()-COLUMN($T$12))/nnn)</f>
        <v>0</v>
      </c>
      <c r="U14" s="8">
        <f>SIN(-2*PI()*(ROW()-ROW($T$12))*(COLUMN()-COLUMN($T$12))/nnn)</f>
        <v>-1</v>
      </c>
      <c r="V14" s="8">
        <f>SIN(-2*PI()*(ROW()-ROW($T$12))*(COLUMN()-COLUMN($T$12))/nnn)</f>
        <v>-1.2246467991473532E-16</v>
      </c>
      <c r="W14" s="8">
        <f>SIN(-2*PI()*(ROW()-ROW($T$12))*(COLUMN()-COLUMN($T$12))/nnn)</f>
        <v>1</v>
      </c>
      <c r="X14" s="8">
        <f>SIN(-2*PI()*(ROW()-ROW($T$12))*(COLUMN()-COLUMN($T$12))/nnn)</f>
        <v>2.4492935982947064E-16</v>
      </c>
      <c r="Y14" s="8">
        <f>SIN(-2*PI()*(ROW()-ROW($T$12))*(COLUMN()-COLUMN($T$12))/nnn)</f>
        <v>-1</v>
      </c>
      <c r="Z14" s="8">
        <f>SIN(-2*PI()*(ROW()-ROW($T$12))*(COLUMN()-COLUMN($T$12))/nnn)</f>
        <v>-3.6739403974420594E-16</v>
      </c>
      <c r="AA14" s="8">
        <f>SIN(-2*PI()*(ROW()-ROW($T$12))*(COLUMN()-COLUMN($T$12))/nnn)</f>
        <v>1</v>
      </c>
    </row>
    <row r="15" spans="1:27" ht="12">
      <c r="A15" s="5">
        <f>(ROW()-ROW(A$12))*dt</f>
        <v>3</v>
      </c>
      <c r="B15" s="13">
        <f>COS(fx*2*PI()*A15/dt)</f>
        <v>-0.30901699437494734</v>
      </c>
      <c r="C15" s="13">
        <f>SIN(fx*2*PI()*A15/dt)</f>
        <v>0.9510565162951536</v>
      </c>
      <c r="D15" s="5">
        <f>SQRT(B15*B15+C15*C15)</f>
        <v>1</v>
      </c>
      <c r="F15" s="3">
        <f>COS(-het*2*PI()*A15/dt)</f>
        <v>-0.30901699437494734</v>
      </c>
      <c r="G15" s="3">
        <f>SIN(-het*2*PI()*A15/dt)</f>
        <v>-0.9510565162951536</v>
      </c>
      <c r="H15" s="7">
        <f>F15*B15-G15*C15</f>
        <v>1</v>
      </c>
      <c r="I15" s="7">
        <f>F15*C15+G15*B15</f>
        <v>0</v>
      </c>
      <c r="K15" s="8">
        <f>COS(-2*PI()*(ROW()-ROW($K$12))*(COLUMN()-COLUMN($K$12))/nnn)</f>
        <v>1</v>
      </c>
      <c r="L15" s="8">
        <f>COS(-2*PI()*(ROW()-ROW($K$12))*(COLUMN()-COLUMN($K$12))/nnn)</f>
        <v>-0.7071067811865475</v>
      </c>
      <c r="M15" s="8">
        <f>COS(-2*PI()*(ROW()-ROW($K$12))*(COLUMN()-COLUMN($K$12))/nnn)</f>
        <v>-1.8369701987210297E-16</v>
      </c>
      <c r="N15" s="8">
        <f>COS(-2*PI()*(ROW()-ROW($K$12))*(COLUMN()-COLUMN($K$12))/nnn)</f>
        <v>0.7071067811865477</v>
      </c>
      <c r="O15" s="8">
        <f>COS(-2*PI()*(ROW()-ROW($K$12))*(COLUMN()-COLUMN($K$12))/nnn)</f>
        <v>-1</v>
      </c>
      <c r="P15" s="8">
        <f>COS(-2*PI()*(ROW()-ROW($K$12))*(COLUMN()-COLUMN($K$12))/nnn)</f>
        <v>0.7071067811865466</v>
      </c>
      <c r="Q15" s="8">
        <f>COS(-2*PI()*(ROW()-ROW($K$12))*(COLUMN()-COLUMN($K$12))/nnn)</f>
        <v>5.51091059616309E-16</v>
      </c>
      <c r="R15" s="8">
        <f>COS(-2*PI()*(ROW()-ROW($K$12))*(COLUMN()-COLUMN($K$12))/nnn)</f>
        <v>-0.7071067811865474</v>
      </c>
      <c r="T15" s="8">
        <f>SIN(-2*PI()*(ROW()-ROW($T$12))*(COLUMN()-COLUMN($T$12))/nnn)</f>
        <v>0</v>
      </c>
      <c r="U15" s="8">
        <f>SIN(-2*PI()*(ROW()-ROW($T$12))*(COLUMN()-COLUMN($T$12))/nnn)</f>
        <v>-0.7071067811865476</v>
      </c>
      <c r="V15" s="8">
        <f>SIN(-2*PI()*(ROW()-ROW($T$12))*(COLUMN()-COLUMN($T$12))/nnn)</f>
        <v>1</v>
      </c>
      <c r="W15" s="8">
        <f>SIN(-2*PI()*(ROW()-ROW($T$12))*(COLUMN()-COLUMN($T$12))/nnn)</f>
        <v>-0.7071067811865474</v>
      </c>
      <c r="X15" s="8">
        <f>SIN(-2*PI()*(ROW()-ROW($T$12))*(COLUMN()-COLUMN($T$12))/nnn)</f>
        <v>-3.6739403974420594E-16</v>
      </c>
      <c r="Y15" s="8">
        <f>SIN(-2*PI()*(ROW()-ROW($T$12))*(COLUMN()-COLUMN($T$12))/nnn)</f>
        <v>0.7071067811865485</v>
      </c>
      <c r="Z15" s="8">
        <f>SIN(-2*PI()*(ROW()-ROW($T$12))*(COLUMN()-COLUMN($T$12))/nnn)</f>
        <v>-1</v>
      </c>
      <c r="AA15" s="8">
        <f>SIN(-2*PI()*(ROW()-ROW($T$12))*(COLUMN()-COLUMN($T$12))/nnn)</f>
        <v>0.7071067811865477</v>
      </c>
    </row>
    <row r="16" spans="1:27" ht="12">
      <c r="A16" s="5">
        <f>(ROW()-ROW(A$12))*dt</f>
        <v>4</v>
      </c>
      <c r="B16" s="13">
        <f>COS(fx*2*PI()*A16/dt)</f>
        <v>-0.8090169943749473</v>
      </c>
      <c r="C16" s="13">
        <f>SIN(fx*2*PI()*A16/dt)</f>
        <v>0.5877852522924732</v>
      </c>
      <c r="D16" s="5">
        <f>SQRT(B16*B16+C16*C16)</f>
        <v>1</v>
      </c>
      <c r="F16" s="3">
        <f>COS(-het*2*PI()*A16/dt)</f>
        <v>-0.8090169943749473</v>
      </c>
      <c r="G16" s="3">
        <f>SIN(-het*2*PI()*A16/dt)</f>
        <v>-0.5877852522924732</v>
      </c>
      <c r="H16" s="7">
        <f>F16*B16-G16*C16</f>
        <v>1</v>
      </c>
      <c r="I16" s="7">
        <f>F16*C16+G16*B16</f>
        <v>0</v>
      </c>
      <c r="K16" s="8">
        <f>COS(-2*PI()*(ROW()-ROW($K$12))*(COLUMN()-COLUMN($K$12))/nnn)</f>
        <v>1</v>
      </c>
      <c r="L16" s="8">
        <f>COS(-2*PI()*(ROW()-ROW($K$12))*(COLUMN()-COLUMN($K$12))/nnn)</f>
        <v>-1</v>
      </c>
      <c r="M16" s="8">
        <f>COS(-2*PI()*(ROW()-ROW($K$12))*(COLUMN()-COLUMN($K$12))/nnn)</f>
        <v>1</v>
      </c>
      <c r="N16" s="8">
        <f>COS(-2*PI()*(ROW()-ROW($K$12))*(COLUMN()-COLUMN($K$12))/nnn)</f>
        <v>-1</v>
      </c>
      <c r="O16" s="8">
        <f>COS(-2*PI()*(ROW()-ROW($K$12))*(COLUMN()-COLUMN($K$12))/nnn)</f>
        <v>1</v>
      </c>
      <c r="P16" s="8">
        <f>COS(-2*PI()*(ROW()-ROW($K$12))*(COLUMN()-COLUMN($K$12))/nnn)</f>
        <v>-1</v>
      </c>
      <c r="Q16" s="8">
        <f>COS(-2*PI()*(ROW()-ROW($K$12))*(COLUMN()-COLUMN($K$12))/nnn)</f>
        <v>1</v>
      </c>
      <c r="R16" s="8">
        <f>COS(-2*PI()*(ROW()-ROW($K$12))*(COLUMN()-COLUMN($K$12))/nnn)</f>
        <v>-1</v>
      </c>
      <c r="T16" s="8">
        <f>SIN(-2*PI()*(ROW()-ROW($T$12))*(COLUMN()-COLUMN($T$12))/nnn)</f>
        <v>0</v>
      </c>
      <c r="U16" s="8">
        <f>SIN(-2*PI()*(ROW()-ROW($T$12))*(COLUMN()-COLUMN($T$12))/nnn)</f>
        <v>-1.2246467991473532E-16</v>
      </c>
      <c r="V16" s="8">
        <f>SIN(-2*PI()*(ROW()-ROW($T$12))*(COLUMN()-COLUMN($T$12))/nnn)</f>
        <v>2.4492935982947064E-16</v>
      </c>
      <c r="W16" s="8">
        <f>SIN(-2*PI()*(ROW()-ROW($T$12))*(COLUMN()-COLUMN($T$12))/nnn)</f>
        <v>-3.6739403974420594E-16</v>
      </c>
      <c r="X16" s="8">
        <f>SIN(-2*PI()*(ROW()-ROW($T$12))*(COLUMN()-COLUMN($T$12))/nnn)</f>
        <v>4.898587196589413E-16</v>
      </c>
      <c r="Y16" s="8">
        <f>SIN(-2*PI()*(ROW()-ROW($T$12))*(COLUMN()-COLUMN($T$12))/nnn)</f>
        <v>-6.123233995736766E-16</v>
      </c>
      <c r="Z16" s="8">
        <f>SIN(-2*PI()*(ROW()-ROW($T$12))*(COLUMN()-COLUMN($T$12))/nnn)</f>
        <v>7.347880794884119E-16</v>
      </c>
      <c r="AA16" s="8">
        <f>SIN(-2*PI()*(ROW()-ROW($T$12))*(COLUMN()-COLUMN($T$12))/nnn)</f>
        <v>-8.572527594031472E-16</v>
      </c>
    </row>
    <row r="17" spans="1:27" ht="12">
      <c r="A17" s="5">
        <f>(ROW()-ROW(A$12))*dt</f>
        <v>5</v>
      </c>
      <c r="B17" s="13">
        <f>COS(fx*2*PI()*A17/dt)</f>
        <v>-1</v>
      </c>
      <c r="C17" s="13">
        <f>SIN(fx*2*PI()*A17/dt)</f>
        <v>1.2246467991473532E-16</v>
      </c>
      <c r="D17" s="5">
        <f>SQRT(B17*B17+C17*C17)</f>
        <v>1</v>
      </c>
      <c r="F17" s="3">
        <f>COS(-het*2*PI()*A17/dt)</f>
        <v>-1</v>
      </c>
      <c r="G17" s="3">
        <f>SIN(-het*2*PI()*A17/dt)</f>
        <v>-1.2246467991473532E-16</v>
      </c>
      <c r="H17" s="7">
        <f>F17*B17-G17*C17</f>
        <v>1</v>
      </c>
      <c r="I17" s="7">
        <f>F17*C17+G17*B17</f>
        <v>0</v>
      </c>
      <c r="K17" s="8">
        <f>COS(-2*PI()*(ROW()-ROW($K$12))*(COLUMN()-COLUMN($K$12))/nnn)</f>
        <v>1</v>
      </c>
      <c r="L17" s="8">
        <f>COS(-2*PI()*(ROW()-ROW($K$12))*(COLUMN()-COLUMN($K$12))/nnn)</f>
        <v>-0.7071067811865477</v>
      </c>
      <c r="M17" s="8">
        <f>COS(-2*PI()*(ROW()-ROW($K$12))*(COLUMN()-COLUMN($K$12))/nnn)</f>
        <v>3.061616997868383E-16</v>
      </c>
      <c r="N17" s="8">
        <f>COS(-2*PI()*(ROW()-ROW($K$12))*(COLUMN()-COLUMN($K$12))/nnn)</f>
        <v>0.7071067811865466</v>
      </c>
      <c r="O17" s="8">
        <f>COS(-2*PI()*(ROW()-ROW($K$12))*(COLUMN()-COLUMN($K$12))/nnn)</f>
        <v>-1</v>
      </c>
      <c r="P17" s="8">
        <f>COS(-2*PI()*(ROW()-ROW($K$12))*(COLUMN()-COLUMN($K$12))/nnn)</f>
        <v>0.7071067811865475</v>
      </c>
      <c r="Q17" s="8">
        <f>COS(-2*PI()*(ROW()-ROW($K$12))*(COLUMN()-COLUMN($K$12))/nnn)</f>
        <v>-2.6948419387607653E-15</v>
      </c>
      <c r="R17" s="8">
        <f>COS(-2*PI()*(ROW()-ROW($K$12))*(COLUMN()-COLUMN($K$12))/nnn)</f>
        <v>-0.7071067811865461</v>
      </c>
      <c r="T17" s="8">
        <f>SIN(-2*PI()*(ROW()-ROW($T$12))*(COLUMN()-COLUMN($T$12))/nnn)</f>
        <v>0</v>
      </c>
      <c r="U17" s="8">
        <f>SIN(-2*PI()*(ROW()-ROW($T$12))*(COLUMN()-COLUMN($T$12))/nnn)</f>
        <v>0.7071067811865475</v>
      </c>
      <c r="V17" s="8">
        <f>SIN(-2*PI()*(ROW()-ROW($T$12))*(COLUMN()-COLUMN($T$12))/nnn)</f>
        <v>-1</v>
      </c>
      <c r="W17" s="8">
        <f>SIN(-2*PI()*(ROW()-ROW($T$12))*(COLUMN()-COLUMN($T$12))/nnn)</f>
        <v>0.7071067811865485</v>
      </c>
      <c r="X17" s="8">
        <f>SIN(-2*PI()*(ROW()-ROW($T$12))*(COLUMN()-COLUMN($T$12))/nnn)</f>
        <v>-6.123233995736766E-16</v>
      </c>
      <c r="Y17" s="8">
        <f>SIN(-2*PI()*(ROW()-ROW($T$12))*(COLUMN()-COLUMN($T$12))/nnn)</f>
        <v>-0.7071067811865476</v>
      </c>
      <c r="Z17" s="8">
        <f>SIN(-2*PI()*(ROW()-ROW($T$12))*(COLUMN()-COLUMN($T$12))/nnn)</f>
        <v>1</v>
      </c>
      <c r="AA17" s="8">
        <f>SIN(-2*PI()*(ROW()-ROW($T$12))*(COLUMN()-COLUMN($T$12))/nnn)</f>
        <v>-0.7071067811865489</v>
      </c>
    </row>
    <row r="18" spans="1:27" ht="12">
      <c r="A18" s="5">
        <f>(ROW()-ROW(A$12))*dt</f>
        <v>6</v>
      </c>
      <c r="B18" s="13">
        <f>COS(fx*2*PI()*A18/dt)</f>
        <v>-0.8090169943749476</v>
      </c>
      <c r="C18" s="13">
        <f>SIN(fx*2*PI()*A18/dt)</f>
        <v>-0.587785252292473</v>
      </c>
      <c r="D18" s="5">
        <f>SQRT(B18*B18+C18*C18)</f>
        <v>1</v>
      </c>
      <c r="F18" s="3">
        <f>COS(-het*2*PI()*A18/dt)</f>
        <v>-0.8090169943749476</v>
      </c>
      <c r="G18" s="3">
        <f>SIN(-het*2*PI()*A18/dt)</f>
        <v>0.587785252292473</v>
      </c>
      <c r="H18" s="7">
        <f>F18*B18-G18*C18</f>
        <v>1</v>
      </c>
      <c r="I18" s="7">
        <f>F18*C18+G18*B18</f>
        <v>0</v>
      </c>
      <c r="K18" s="8">
        <f>COS(-2*PI()*(ROW()-ROW($K$12))*(COLUMN()-COLUMN($K$12))/nnn)</f>
        <v>1</v>
      </c>
      <c r="L18" s="8">
        <f>COS(-2*PI()*(ROW()-ROW($K$12))*(COLUMN()-COLUMN($K$12))/nnn)</f>
        <v>-1.8369701987210297E-16</v>
      </c>
      <c r="M18" s="8">
        <f>COS(-2*PI()*(ROW()-ROW($K$12))*(COLUMN()-COLUMN($K$12))/nnn)</f>
        <v>-1</v>
      </c>
      <c r="N18" s="8">
        <f>COS(-2*PI()*(ROW()-ROW($K$12))*(COLUMN()-COLUMN($K$12))/nnn)</f>
        <v>5.51091059616309E-16</v>
      </c>
      <c r="O18" s="8">
        <f>COS(-2*PI()*(ROW()-ROW($K$12))*(COLUMN()-COLUMN($K$12))/nnn)</f>
        <v>1</v>
      </c>
      <c r="P18" s="8">
        <f>COS(-2*PI()*(ROW()-ROW($K$12))*(COLUMN()-COLUMN($K$12))/nnn)</f>
        <v>-2.6948419387607653E-15</v>
      </c>
      <c r="Q18" s="8">
        <f>COS(-2*PI()*(ROW()-ROW($K$12))*(COLUMN()-COLUMN($K$12))/nnn)</f>
        <v>-1</v>
      </c>
      <c r="R18" s="8">
        <f>COS(-2*PI()*(ROW()-ROW($K$12))*(COLUMN()-COLUMN($K$12))/nnn)</f>
        <v>-4.904777002955296E-16</v>
      </c>
      <c r="T18" s="8">
        <f>SIN(-2*PI()*(ROW()-ROW($T$12))*(COLUMN()-COLUMN($T$12))/nnn)</f>
        <v>0</v>
      </c>
      <c r="U18" s="8">
        <f>SIN(-2*PI()*(ROW()-ROW($T$12))*(COLUMN()-COLUMN($T$12))/nnn)</f>
        <v>1</v>
      </c>
      <c r="V18" s="8">
        <f>SIN(-2*PI()*(ROW()-ROW($T$12))*(COLUMN()-COLUMN($T$12))/nnn)</f>
        <v>-3.6739403974420594E-16</v>
      </c>
      <c r="W18" s="8">
        <f>SIN(-2*PI()*(ROW()-ROW($T$12))*(COLUMN()-COLUMN($T$12))/nnn)</f>
        <v>-1</v>
      </c>
      <c r="X18" s="8">
        <f>SIN(-2*PI()*(ROW()-ROW($T$12))*(COLUMN()-COLUMN($T$12))/nnn)</f>
        <v>7.347880794884119E-16</v>
      </c>
      <c r="Y18" s="8">
        <f>SIN(-2*PI()*(ROW()-ROW($T$12))*(COLUMN()-COLUMN($T$12))/nnn)</f>
        <v>1</v>
      </c>
      <c r="Z18" s="8">
        <f>SIN(-2*PI()*(ROW()-ROW($T$12))*(COLUMN()-COLUMN($T$12))/nnn)</f>
        <v>-1.102182119232618E-15</v>
      </c>
      <c r="AA18" s="8">
        <f>SIN(-2*PI()*(ROW()-ROW($T$12))*(COLUMN()-COLUMN($T$12))/nnn)</f>
        <v>-1</v>
      </c>
    </row>
    <row r="19" spans="1:27" ht="12">
      <c r="A19" s="5">
        <f>(ROW()-ROW(A$12))*dt</f>
        <v>7</v>
      </c>
      <c r="B19" s="13">
        <f>COS(fx*2*PI()*A19/dt)</f>
        <v>-0.30901699437494756</v>
      </c>
      <c r="C19" s="13">
        <f>SIN(fx*2*PI()*A19/dt)</f>
        <v>-0.9510565162951535</v>
      </c>
      <c r="D19" s="5">
        <f>SQRT(B19*B19+C19*C19)</f>
        <v>1</v>
      </c>
      <c r="F19" s="3">
        <f>COS(-het*2*PI()*A19/dt)</f>
        <v>-0.30901699437494756</v>
      </c>
      <c r="G19" s="3">
        <f>SIN(-het*2*PI()*A19/dt)</f>
        <v>0.9510565162951535</v>
      </c>
      <c r="H19" s="7">
        <f>F19*B19-G19*C19</f>
        <v>1</v>
      </c>
      <c r="I19" s="7">
        <f>F19*C19+G19*B19</f>
        <v>0</v>
      </c>
      <c r="K19" s="8">
        <f>COS(-2*PI()*(ROW()-ROW($K$12))*(COLUMN()-COLUMN($K$12))/nnn)</f>
        <v>1</v>
      </c>
      <c r="L19" s="8">
        <f>COS(-2*PI()*(ROW()-ROW($K$12))*(COLUMN()-COLUMN($K$12))/nnn)</f>
        <v>0.7071067811865474</v>
      </c>
      <c r="M19" s="8">
        <f>COS(-2*PI()*(ROW()-ROW($K$12))*(COLUMN()-COLUMN($K$12))/nnn)</f>
        <v>-4.286263797015736E-16</v>
      </c>
      <c r="N19" s="8">
        <f>COS(-2*PI()*(ROW()-ROW($K$12))*(COLUMN()-COLUMN($K$12))/nnn)</f>
        <v>-0.7071067811865474</v>
      </c>
      <c r="O19" s="8">
        <f>COS(-2*PI()*(ROW()-ROW($K$12))*(COLUMN()-COLUMN($K$12))/nnn)</f>
        <v>-1</v>
      </c>
      <c r="P19" s="8">
        <f>COS(-2*PI()*(ROW()-ROW($K$12))*(COLUMN()-COLUMN($K$12))/nnn)</f>
        <v>-0.7071067811865461</v>
      </c>
      <c r="Q19" s="8">
        <f>COS(-2*PI()*(ROW()-ROW($K$12))*(COLUMN()-COLUMN($K$12))/nnn)</f>
        <v>-4.904777002955296E-16</v>
      </c>
      <c r="R19" s="8">
        <f>COS(-2*PI()*(ROW()-ROW($K$12))*(COLUMN()-COLUMN($K$12))/nnn)</f>
        <v>0.7071067811865505</v>
      </c>
      <c r="T19" s="8">
        <f>SIN(-2*PI()*(ROW()-ROW($T$12))*(COLUMN()-COLUMN($T$12))/nnn)</f>
        <v>0</v>
      </c>
      <c r="U19" s="8">
        <f>SIN(-2*PI()*(ROW()-ROW($T$12))*(COLUMN()-COLUMN($T$12))/nnn)</f>
        <v>0.7071067811865477</v>
      </c>
      <c r="V19" s="8">
        <f>SIN(-2*PI()*(ROW()-ROW($T$12))*(COLUMN()-COLUMN($T$12))/nnn)</f>
        <v>1</v>
      </c>
      <c r="W19" s="8">
        <f>SIN(-2*PI()*(ROW()-ROW($T$12))*(COLUMN()-COLUMN($T$12))/nnn)</f>
        <v>0.7071067811865477</v>
      </c>
      <c r="X19" s="8">
        <f>SIN(-2*PI()*(ROW()-ROW($T$12))*(COLUMN()-COLUMN($T$12))/nnn)</f>
        <v>-8.572527594031472E-16</v>
      </c>
      <c r="Y19" s="8">
        <f>SIN(-2*PI()*(ROW()-ROW($T$12))*(COLUMN()-COLUMN($T$12))/nnn)</f>
        <v>-0.7071067811865489</v>
      </c>
      <c r="Z19" s="8">
        <f>SIN(-2*PI()*(ROW()-ROW($T$12))*(COLUMN()-COLUMN($T$12))/nnn)</f>
        <v>-1</v>
      </c>
      <c r="AA19" s="8">
        <f>SIN(-2*PI()*(ROW()-ROW($T$12))*(COLUMN()-COLUMN($T$12))/nnn)</f>
        <v>-0.7071067811865446</v>
      </c>
    </row>
    <row r="20" spans="1:3" ht="12">
      <c r="A20" s="5">
        <f>(ROW()-ROW(A$12))*dt</f>
        <v>8</v>
      </c>
      <c r="B20" s="10">
        <f>COS(fx*2*PI()*A20/dt)</f>
        <v>0.30901699437494723</v>
      </c>
      <c r="C20" s="10">
        <f>SIN(fx*2*PI()*A20/dt)</f>
        <v>-0.9510565162951536</v>
      </c>
    </row>
    <row r="21" spans="1:3" ht="12">
      <c r="A21" s="5">
        <f>(ROW()-ROW(A$12)-1)*dt</f>
        <v>8</v>
      </c>
      <c r="B21" s="7">
        <f>B12</f>
        <v>1</v>
      </c>
      <c r="C21" s="7">
        <f>C12</f>
        <v>0</v>
      </c>
    </row>
    <row r="22" spans="1:10" ht="12.75">
      <c r="A22" s="5">
        <f>(ROW()-ROW(A$12)-1)*dt</f>
        <v>9</v>
      </c>
      <c r="B22" s="7">
        <f>B13</f>
        <v>0.8090169943749475</v>
      </c>
      <c r="C22" s="7">
        <f>C13</f>
        <v>0.5877852522924731</v>
      </c>
      <c r="J22" s="5" t="s">
        <v>13</v>
      </c>
    </row>
    <row r="23" spans="1:18" ht="12">
      <c r="A23" s="5">
        <f>(ROW()-ROW(A$12)-1)*dt</f>
        <v>10</v>
      </c>
      <c r="B23" s="7">
        <f>B14</f>
        <v>0.30901699437494745</v>
      </c>
      <c r="C23" s="7">
        <f>C14</f>
        <v>0.9510565162951535</v>
      </c>
      <c r="J23" s="5" t="s">
        <v>14</v>
      </c>
      <c r="K23" s="5">
        <f>(COLUMN()-COLUMN($K$12))/dt/nnn</f>
        <v>0</v>
      </c>
      <c r="L23" s="5">
        <f>(COLUMN()-COLUMN($K$12))/dt/nnn</f>
        <v>0.125</v>
      </c>
      <c r="M23" s="5">
        <f>(COLUMN()-COLUMN($K$12))/dt/nnn</f>
        <v>0.25</v>
      </c>
      <c r="N23" s="5">
        <f>(COLUMN()-COLUMN($K$12))/dt/nnn</f>
        <v>0.375</v>
      </c>
      <c r="O23" s="5">
        <f>(COLUMN()-COLUMN($K$12))/dt/nnn</f>
        <v>0.5</v>
      </c>
      <c r="P23" s="5">
        <f>(COLUMN()-COLUMN($K$12))/dt/nnn</f>
        <v>0.625</v>
      </c>
      <c r="Q23" s="5">
        <f>(COLUMN()-COLUMN($K$12))/dt/nnn</f>
        <v>0.75</v>
      </c>
      <c r="R23" s="5">
        <f>(COLUMN()-COLUMN($K$12))/dt/nnn</f>
        <v>0.875</v>
      </c>
    </row>
    <row r="24" spans="1:18" ht="12">
      <c r="A24" s="5">
        <f>(ROW()-ROW(A$12)-1)*dt</f>
        <v>11</v>
      </c>
      <c r="B24" s="7">
        <f>B15</f>
        <v>-0.30901699437494734</v>
      </c>
      <c r="C24" s="7">
        <f>C15</f>
        <v>0.9510565162951536</v>
      </c>
      <c r="J24" s="6" t="s">
        <v>15</v>
      </c>
      <c r="K24" s="6" t="e">
        <f>(SUMPRODUCT($B12:$B19,K12:K19)-SUMPRODUCT($C12:$C19,T12:T19))*($A$13-$A$12)</f>
        <v>#DIV/0!</v>
      </c>
      <c r="L24" s="6">
        <f>(SUMPRODUCT($B12:$B19,L12:L19)-SUMPRODUCT($C12:$C19,U12:U19))*($A$13-$A$12)</f>
        <v>6.387650908672175</v>
      </c>
      <c r="M24" s="6">
        <f>(SUMPRODUCT($B12:$B19,M12:M19)-SUMPRODUCT($C12:$C19,V12:V19))*($A$13-$A$12)</f>
        <v>1.2787682579175255</v>
      </c>
      <c r="N24" s="6">
        <f>(SUMPRODUCT($B12:$B19,N12:N19)-SUMPRODUCT($C12:$C19,W12:W19))*($A$13-$A$12)</f>
        <v>0.7516310034884578</v>
      </c>
      <c r="O24" s="6">
        <f>(SUMPRODUCT($B12:$B19,O12:O19)-SUMPRODUCT($C12:$C19,X12:X19))*($A$13-$A$12)</f>
        <v>0.4999999999999995</v>
      </c>
      <c r="P24" s="6">
        <f>(SUMPRODUCT($B12:$B19,P12:P19)-SUMPRODUCT($C12:$C19,Y12:Y19))*($A$13-$A$12)</f>
        <v>0.30806661725297446</v>
      </c>
      <c r="Q24" s="6">
        <f>(SUMPRODUCT($B12:$B19,Q12:Q19)-SUMPRODUCT($C12:$C19,Z12:Z19))*($A$13-$A$12)</f>
        <v>0.10319775333258141</v>
      </c>
      <c r="R24" s="6" t="e">
        <f>(SUMPRODUCT($B12:$B19,R12:R19)-SUMPRODUCT($C12:$C19,AA12:AA19))*($A$13-$A$12)</f>
        <v>#DIV/0!</v>
      </c>
    </row>
    <row r="25" spans="1:18" ht="12">
      <c r="A25" s="5">
        <f>(ROW()-ROW(A$12)-1)*dt</f>
        <v>12</v>
      </c>
      <c r="B25" s="7">
        <f>B16</f>
        <v>-0.8090169943749473</v>
      </c>
      <c r="C25" s="7">
        <f>C16</f>
        <v>0.5877852522924732</v>
      </c>
      <c r="J25" s="6" t="s">
        <v>16</v>
      </c>
      <c r="K25" s="6" t="e">
        <f>(SUMPRODUCT($B12:$B19,T12:T19)+SUMPRODUCT($C12:$C19,K12:K19))*($A$13-$A$12)</f>
        <v>#DIV/0!</v>
      </c>
      <c r="L25" s="6">
        <f>(SUMPRODUCT($B12:$B19,U12:U19)+SUMPRODUCT($C12:$C19,L12:L19))*($A$13-$A$12)</f>
        <v>-3.9143575111970605</v>
      </c>
      <c r="M25" s="6">
        <f>(SUMPRODUCT($B12:$B19,V12:V19)+SUMPRODUCT($C12:$C19,M12:M19))*($A$13-$A$12)</f>
        <v>-0.20253699483504928</v>
      </c>
      <c r="N25" s="6">
        <f>(SUMPRODUCT($B12:$B19,W12:W19)+SUMPRODUCT($C12:$C19,N12:N19))*($A$13-$A$12)</f>
        <v>0.18045063860364985</v>
      </c>
      <c r="O25" s="6">
        <f>(SUMPRODUCT($B12:$B19,X12:X19)+SUMPRODUCT($C12:$C19,O12:O19))*($A$13-$A$12)</f>
        <v>0.3632712640026804</v>
      </c>
      <c r="P25" s="6">
        <f>(SUMPRODUCT($B12:$B19,Y12:Y19)+SUMPRODUCT($C12:$C19,P12:P19))*($A$13-$A$12)</f>
        <v>0.5027190291123252</v>
      </c>
      <c r="Q25" s="6">
        <f>(SUMPRODUCT($B12:$B19,Z12:Z19)+SUMPRODUCT($C12:$C19,Q12:Q19))*($A$13-$A$12)</f>
        <v>0.6515649714146361</v>
      </c>
      <c r="R25" s="6" t="e">
        <f>(SUMPRODUCT($B12:$B19,AA12:AA19)+SUMPRODUCT($C12:$C19,R12:R19))*($A$13-$A$12)</f>
        <v>#DIV/0!</v>
      </c>
    </row>
    <row r="26" spans="1:18" ht="12">
      <c r="A26" s="5">
        <f>(ROW()-ROW(A$12)-1)*dt</f>
        <v>13</v>
      </c>
      <c r="B26" s="7">
        <f>B17</f>
        <v>-1</v>
      </c>
      <c r="C26" s="7">
        <f>C17</f>
        <v>1.2246467991473532E-16</v>
      </c>
      <c r="J26" s="5" t="s">
        <v>17</v>
      </c>
      <c r="K26" s="5" t="e">
        <f>SQRT(K24*K24+K25*K25)</f>
        <v>#DIV/0!</v>
      </c>
      <c r="L26" s="5">
        <f>SQRT(L24*L24+L25*L25)</f>
        <v>7.491613901992368</v>
      </c>
      <c r="M26" s="5">
        <f>SQRT(M24*M24+M25*M25)</f>
        <v>1.2947082651061728</v>
      </c>
      <c r="N26" s="5">
        <f>SQRT(N24*N24+N25*N25)</f>
        <v>0.7729887440173571</v>
      </c>
      <c r="O26" s="5">
        <f>SQRT(O24*O24+O25*O25)</f>
        <v>0.6180339887498945</v>
      </c>
      <c r="P26" s="5">
        <f>SQRT(P24*P24+P25*P25)</f>
        <v>0.5896028009578395</v>
      </c>
      <c r="Q26" s="5">
        <f>SQRT(Q24*Q24+Q25*Q25)</f>
        <v>0.6596868107423763</v>
      </c>
      <c r="R26" s="5" t="e">
        <f>SQRT(R24*R24+R25*R25)</f>
        <v>#DIV/0!</v>
      </c>
    </row>
    <row r="27" spans="1:3" ht="12">
      <c r="A27" s="5">
        <f>(ROW()-ROW(A$12)-1)*dt</f>
        <v>14</v>
      </c>
      <c r="B27" s="7">
        <f>B18</f>
        <v>-0.8090169943749476</v>
      </c>
      <c r="C27" s="7">
        <f>C18</f>
        <v>-0.587785252292473</v>
      </c>
    </row>
    <row r="28" spans="1:11" ht="12">
      <c r="A28" s="5">
        <f>(ROW()-ROW(A$12)-1)*dt</f>
        <v>15</v>
      </c>
      <c r="B28" s="7">
        <f>B19</f>
        <v>-0.30901699437494756</v>
      </c>
      <c r="C28" s="7">
        <f>C19</f>
        <v>-0.9510565162951535</v>
      </c>
      <c r="J28" s="6" t="s">
        <v>18</v>
      </c>
      <c r="K28" s="6" t="e">
        <f>SUMPRODUCT(K24:R25,K24:R25)*df</f>
        <v>#DIV/0!</v>
      </c>
    </row>
    <row r="29" spans="1:11" ht="12">
      <c r="A29" s="5">
        <f>(ROW()-ROW(A$12)-1)*dt</f>
        <v>16</v>
      </c>
      <c r="B29" s="7">
        <f>B20</f>
        <v>0.30901699437494723</v>
      </c>
      <c r="C29" s="7">
        <f>C20</f>
        <v>-0.9510565162951536</v>
      </c>
      <c r="J29" s="5" t="s">
        <v>19</v>
      </c>
      <c r="K29" s="5">
        <f>df</f>
        <v>0.125</v>
      </c>
    </row>
    <row r="31" ht="12">
      <c r="J31" s="5" t="s">
        <v>20</v>
      </c>
    </row>
    <row r="32" spans="10:18" ht="12">
      <c r="J32" s="5" t="s">
        <v>14</v>
      </c>
      <c r="K32" s="5">
        <f>MOD(K23+het,nnn*df)</f>
        <v>0.1</v>
      </c>
      <c r="L32" s="5">
        <f>MOD(L23+het,nnn*df)</f>
        <v>0.225</v>
      </c>
      <c r="M32" s="5">
        <f>MOD(M23+het,nnn*df)</f>
        <v>0.35</v>
      </c>
      <c r="N32" s="5">
        <f>MOD(N23+het,nnn*df)</f>
        <v>0.475</v>
      </c>
      <c r="O32" s="5">
        <f>MOD(O23+het,nnn*df)</f>
        <v>0.6</v>
      </c>
      <c r="P32" s="5">
        <f>MOD(P23+het,nnn*df)</f>
        <v>0.725</v>
      </c>
      <c r="Q32" s="5">
        <f>MOD(Q23+het,nnn*df)</f>
        <v>0.85</v>
      </c>
      <c r="R32" s="5">
        <f>MOD(R23+het,nnn*df)</f>
        <v>0.975</v>
      </c>
    </row>
    <row r="33" spans="10:18" ht="12">
      <c r="J33" s="6" t="s">
        <v>15</v>
      </c>
      <c r="K33" s="6" t="e">
        <f>(SUMPRODUCT($H12:$H19,K12:K19)-SUMPRODUCT($I12:$I19,T12:T19))*($A$13-$A$12)</f>
        <v>#DIV/0!</v>
      </c>
      <c r="L33" s="6">
        <f>(SUMPRODUCT($H12:$H19,L12:L19)-SUMPRODUCT($I12:$I19,U12:U19))*($A$13-$A$12)</f>
        <v>-3.445092848397666E-16</v>
      </c>
      <c r="M33" s="6">
        <f>(SUMPRODUCT($H12:$H19,M12:M19)-SUMPRODUCT($I12:$I19,V12:V19))*($A$13-$A$12)</f>
        <v>-1.3390705736695494E-16</v>
      </c>
      <c r="N33" s="6">
        <f>(SUMPRODUCT($H12:$H19,N12:N19)-SUMPRODUCT($I12:$I19,W12:W19))*($A$13-$A$12)</f>
        <v>-1.8771747256837226E-16</v>
      </c>
      <c r="O33" s="6">
        <f>(SUMPRODUCT($H12:$H19,O12:O19)-SUMPRODUCT($I12:$I19,X12:X19))*($A$13-$A$12)</f>
        <v>-1.1102230246251565E-16</v>
      </c>
      <c r="P33" s="6">
        <f>(SUMPRODUCT($H12:$H19,P12:P19)-SUMPRODUCT($I12:$I19,Y12:Y19))*($A$13-$A$12)</f>
        <v>-2.1666356340488957E-15</v>
      </c>
      <c r="Q33" s="6">
        <f>(SUMPRODUCT($H12:$H19,Q12:Q19)-SUMPRODUCT($I12:$I19,Z12:Z19))*($A$13-$A$12)</f>
        <v>-2.7069032968495732E-15</v>
      </c>
      <c r="R33" s="6" t="e">
        <f>(SUMPRODUCT($H12:$H19,R12:R19)-SUMPRODUCT($I12:$I19,AA12:AA19))*($A$13-$A$12)</f>
        <v>#DIV/0!</v>
      </c>
    </row>
    <row r="34" spans="2:18" ht="12.75">
      <c r="B34" s="9" t="s">
        <v>18</v>
      </c>
      <c r="C34" s="9">
        <f>SUMPRODUCT(B12:C19,B12:C19)*(A13-A12)</f>
        <v>8</v>
      </c>
      <c r="J34" s="6" t="s">
        <v>16</v>
      </c>
      <c r="K34" s="6" t="e">
        <f>(SUMPRODUCT($H12:$H19,T12:T19)+SUMPRODUCT($I12:$I19,K12:K19))*($A$13-$A$12)</f>
        <v>#DIV/0!</v>
      </c>
      <c r="L34" s="6">
        <f>(SUMPRODUCT($H12:$H19,U12:U19)+SUMPRODUCT($I12:$I19,L12:L19))*($A$13-$A$12)</f>
        <v>9.957992501029599E-17</v>
      </c>
      <c r="M34" s="6">
        <f>(SUMPRODUCT($H12:$H19,V12:V19)+SUMPRODUCT($I12:$I19,M12:M19))*($A$13-$A$12)</f>
        <v>-2.449293598294706E-16</v>
      </c>
      <c r="N34" s="6">
        <f>(SUMPRODUCT($H12:$H19,W12:W19)+SUMPRODUCT($I12:$I19,N12:N19))*($A$13-$A$12)</f>
        <v>7.428289848809506E-16</v>
      </c>
      <c r="O34" s="6">
        <f>(SUMPRODUCT($H12:$H19,X12:X19)+SUMPRODUCT($I12:$I19,O12:O19))*($A$13-$A$12)</f>
        <v>-4.898587196589414E-16</v>
      </c>
      <c r="P34" s="6">
        <f>(SUMPRODUCT($H12:$H19,Y12:Y19)+SUMPRODUCT($I12:$I19,P12:P19))*($A$13-$A$12)</f>
        <v>-1.0564126094237391E-15</v>
      </c>
      <c r="Q34" s="6">
        <f>(SUMPRODUCT($H12:$H19,Z12:Z19)+SUMPRODUCT($I12:$I19,Q12:Q19))*($A$13-$A$12)</f>
        <v>-7.34788079488412E-16</v>
      </c>
      <c r="R34" s="6" t="e">
        <f>(SUMPRODUCT($H12:$H19,AA12:AA19)+SUMPRODUCT($I12:$I19,R12:R19))*($A$13-$A$12)</f>
        <v>#DIV/0!</v>
      </c>
    </row>
    <row r="35" spans="10:18" ht="12">
      <c r="J35" s="5" t="s">
        <v>17</v>
      </c>
      <c r="K35" s="5" t="e">
        <f>SQRT(K33*K33+K34*K34)</f>
        <v>#DIV/0!</v>
      </c>
      <c r="L35" s="5">
        <f>SQRT(L33*L33+L34*L34)</f>
        <v>3.5861233777697E-16</v>
      </c>
      <c r="M35" s="5">
        <f>SQRT(M33*M33+M34*M34)</f>
        <v>2.791442124048988E-16</v>
      </c>
      <c r="N35" s="5">
        <f>SQRT(N33*N33+N34*N34)</f>
        <v>7.661806251052823E-16</v>
      </c>
      <c r="O35" s="5">
        <f>SQRT(O33*O33+O34*O34)</f>
        <v>5.022823079404406E-16</v>
      </c>
      <c r="P35" s="5">
        <f>SQRT(P33*P33+P34*P34)</f>
        <v>2.4104600332882382E-15</v>
      </c>
      <c r="Q35" s="5">
        <f>SQRT(Q33*Q33+Q34*Q34)</f>
        <v>2.8048598860287756E-15</v>
      </c>
      <c r="R35" s="5" t="e">
        <f>SQRT(R33*R33+R34*R34)</f>
        <v>#DIV/0!</v>
      </c>
    </row>
    <row r="37" spans="10:11" ht="12">
      <c r="J37" s="6" t="s">
        <v>18</v>
      </c>
      <c r="K37" s="6" t="e">
        <f>SUMPRODUCT(K33:R34,K33:R34)*df</f>
        <v>#DIV/0!</v>
      </c>
    </row>
    <row r="39" spans="3:18" ht="12">
      <c r="C39" s="5">
        <f>K23</f>
        <v>0</v>
      </c>
      <c r="D39" s="5">
        <f>K32</f>
        <v>0.1</v>
      </c>
      <c r="E39" s="5">
        <f>L23</f>
        <v>0.125</v>
      </c>
      <c r="F39" s="5">
        <f>L32</f>
        <v>0.225</v>
      </c>
      <c r="G39" s="5">
        <f>M23</f>
        <v>0.25</v>
      </c>
      <c r="H39" s="5">
        <f>M32</f>
        <v>0.35</v>
      </c>
      <c r="I39" s="5">
        <f>N23</f>
        <v>0.375</v>
      </c>
      <c r="J39" s="5">
        <f>N32</f>
        <v>0.475</v>
      </c>
      <c r="K39" s="5">
        <f>O23</f>
        <v>0.5</v>
      </c>
      <c r="L39" s="5">
        <f>O32</f>
        <v>0.6</v>
      </c>
      <c r="M39" s="5">
        <f>P23</f>
        <v>0.625</v>
      </c>
      <c r="N39" s="5">
        <f>P32</f>
        <v>0.725</v>
      </c>
      <c r="O39" s="5">
        <f>Q23</f>
        <v>0.75</v>
      </c>
      <c r="P39" s="5">
        <f>Q32</f>
        <v>0.85</v>
      </c>
      <c r="Q39" s="5">
        <f>R23</f>
        <v>0.875</v>
      </c>
      <c r="R39" s="5">
        <f>R32</f>
        <v>0.975</v>
      </c>
    </row>
    <row r="40" spans="1:28" ht="12">
      <c r="A40" s="16"/>
      <c r="B40" s="16"/>
      <c r="C40" s="5" t="e">
        <f>K24</f>
        <v>#DIV/0!</v>
      </c>
      <c r="D40" s="5" t="e">
        <f>K33</f>
        <v>#DIV/0!</v>
      </c>
      <c r="E40" s="5">
        <f>L24</f>
        <v>6.387650908672175</v>
      </c>
      <c r="F40" s="5">
        <f>L33</f>
        <v>-3.445092848397666E-16</v>
      </c>
      <c r="G40" s="5">
        <f>M24</f>
        <v>1.2787682579175255</v>
      </c>
      <c r="H40" s="5">
        <f>M33</f>
        <v>-1.3390705736695494E-16</v>
      </c>
      <c r="I40" s="5">
        <f>N24</f>
        <v>0.7516310034884578</v>
      </c>
      <c r="J40" s="5">
        <f>N33</f>
        <v>-1.8771747256837226E-16</v>
      </c>
      <c r="K40" s="5">
        <f>O24</f>
        <v>0.4999999999999995</v>
      </c>
      <c r="L40" s="5">
        <f>O33</f>
        <v>-1.1102230246251565E-16</v>
      </c>
      <c r="M40" s="5">
        <f>P24</f>
        <v>0.30806661725297446</v>
      </c>
      <c r="N40" s="5">
        <f>P33</f>
        <v>-2.1666356340488957E-15</v>
      </c>
      <c r="O40" s="5">
        <f>Q24</f>
        <v>0.10319775333258141</v>
      </c>
      <c r="P40" s="5">
        <f>Q33</f>
        <v>-2.7069032968495732E-15</v>
      </c>
      <c r="Q40" s="5" t="e">
        <f>R24</f>
        <v>#DIV/0!</v>
      </c>
      <c r="R40" s="5" t="e">
        <f>R33</f>
        <v>#DIV/0!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2">
      <c r="A41" s="16"/>
      <c r="B41" s="16"/>
      <c r="C41" s="5" t="e">
        <f>K25</f>
        <v>#DIV/0!</v>
      </c>
      <c r="D41" s="5" t="e">
        <f>K34</f>
        <v>#DIV/0!</v>
      </c>
      <c r="E41" s="5">
        <f>L25</f>
        <v>-3.9143575111970605</v>
      </c>
      <c r="F41" s="5">
        <f>L34</f>
        <v>9.957992501029599E-17</v>
      </c>
      <c r="G41" s="5">
        <f>M25</f>
        <v>-0.20253699483504928</v>
      </c>
      <c r="H41" s="5">
        <f>M34</f>
        <v>-2.449293598294706E-16</v>
      </c>
      <c r="I41" s="5">
        <f>N25</f>
        <v>0.18045063860364985</v>
      </c>
      <c r="J41" s="5">
        <f>N34</f>
        <v>7.428289848809506E-16</v>
      </c>
      <c r="K41" s="5">
        <f>O25</f>
        <v>0.3632712640026804</v>
      </c>
      <c r="L41" s="5">
        <f>O34</f>
        <v>-4.898587196589414E-16</v>
      </c>
      <c r="M41" s="5">
        <f>P25</f>
        <v>0.5027190291123252</v>
      </c>
      <c r="N41" s="5">
        <f>P34</f>
        <v>-1.0564126094237391E-15</v>
      </c>
      <c r="O41" s="5">
        <f>Q25</f>
        <v>0.6515649714146361</v>
      </c>
      <c r="P41" s="5">
        <f>Q34</f>
        <v>-7.34788079488412E-16</v>
      </c>
      <c r="Q41" s="5" t="e">
        <f>R25</f>
        <v>#DIV/0!</v>
      </c>
      <c r="R41" s="5" t="e">
        <f>R34</f>
        <v>#DIV/0!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ht="12.75">
      <c r="A44" s="5" t="s">
        <v>21</v>
      </c>
    </row>
    <row r="45" spans="1:4" ht="12.75">
      <c r="A45" s="5" t="s">
        <v>8</v>
      </c>
      <c r="B45" s="9" t="s">
        <v>9</v>
      </c>
      <c r="C45" s="9" t="s">
        <v>10</v>
      </c>
      <c r="D45" s="5" t="s">
        <v>11</v>
      </c>
    </row>
    <row r="46" spans="1:27" ht="12.75">
      <c r="A46" s="5">
        <f>(ROW()-ROW(A$46))/df/nnn</f>
        <v>0</v>
      </c>
      <c r="B46" s="9" t="e">
        <f>(SUMPRODUCT(K$24:R$24,K46:R46)-SUMPRODUCT(K$25:R$25,T46:AA46))*($L$23-$K$23)</f>
        <v>#DIV/0!</v>
      </c>
      <c r="C46" s="9" t="e">
        <f>(SUMPRODUCT(K$25:R$25,K46:R46)+SUMPRODUCT(K$24:R$24,T46:AA46))*($L$23-$K$23)</f>
        <v>#DIV/0!</v>
      </c>
      <c r="D46" s="5" t="e">
        <f>SQRT(B46*B46+C46*C46)</f>
        <v>#DIV/0!</v>
      </c>
      <c r="J46" s="2" t="s">
        <v>22</v>
      </c>
      <c r="K46" s="4">
        <f>COS(2*PI()*(ROW()-ROW($K$46))*(COLUMN()-COLUMN($K$46))/nnn)</f>
        <v>1</v>
      </c>
      <c r="L46" s="4">
        <f>COS(2*PI()*(ROW()-ROW($K$46))*(COLUMN()-COLUMN($K$46))/nnn)</f>
        <v>1</v>
      </c>
      <c r="M46" s="4">
        <f>COS(2*PI()*(ROW()-ROW($K$46))*(COLUMN()-COLUMN($K$46))/nnn)</f>
        <v>1</v>
      </c>
      <c r="N46" s="4">
        <f>COS(2*PI()*(ROW()-ROW($K$46))*(COLUMN()-COLUMN($K$46))/nnn)</f>
        <v>1</v>
      </c>
      <c r="O46" s="4">
        <f>COS(2*PI()*(ROW()-ROW($K$46))*(COLUMN()-COLUMN($K$46))/nnn)</f>
        <v>1</v>
      </c>
      <c r="P46" s="4">
        <f>COS(2*PI()*(ROW()-ROW($K$46))*(COLUMN()-COLUMN($K$46))/nnn)</f>
        <v>1</v>
      </c>
      <c r="Q46" s="4">
        <f>COS(2*PI()*(ROW()-ROW($K$46))*(COLUMN()-COLUMN($K$46))/nnn)</f>
        <v>1</v>
      </c>
      <c r="R46" s="4">
        <f>COS(2*PI()*(ROW()-ROW($K$46))*(COLUMN()-COLUMN($K$46))/nnn)</f>
        <v>1</v>
      </c>
      <c r="T46" s="4">
        <f>SIN(2*PI()*(ROW()-ROW($T$46))*(COLUMN()-COLUMN($T$46))/nnn)</f>
        <v>0</v>
      </c>
      <c r="U46" s="4">
        <f>SIN(2*PI()*(ROW()-ROW($T$46))*(COLUMN()-COLUMN($T$46))/nnn)</f>
        <v>0</v>
      </c>
      <c r="V46" s="4">
        <f>SIN(2*PI()*(ROW()-ROW($T$46))*(COLUMN()-COLUMN($T$46))/nnn)</f>
        <v>0</v>
      </c>
      <c r="W46" s="4">
        <f>SIN(2*PI()*(ROW()-ROW($T$46))*(COLUMN()-COLUMN($T$46))/nnn)</f>
        <v>0</v>
      </c>
      <c r="X46" s="4">
        <f>SIN(2*PI()*(ROW()-ROW($T$46))*(COLUMN()-COLUMN($T$46))/nnn)</f>
        <v>0</v>
      </c>
      <c r="Y46" s="4">
        <f>SIN(2*PI()*(ROW()-ROW($T$46))*(COLUMN()-COLUMN($T$46))/nnn)</f>
        <v>0</v>
      </c>
      <c r="Z46" s="4">
        <f>SIN(2*PI()*(ROW()-ROW($T$46))*(COLUMN()-COLUMN($T$46))/nnn)</f>
        <v>0</v>
      </c>
      <c r="AA46" s="4">
        <f>SIN(2*PI()*(ROW()-ROW($T$46))*(COLUMN()-COLUMN($T$46))/nnn)</f>
        <v>0</v>
      </c>
    </row>
    <row r="47" spans="1:27" ht="12.75">
      <c r="A47" s="5">
        <f>(ROW()-ROW(A$46))/df/nnn</f>
        <v>1</v>
      </c>
      <c r="B47" s="9" t="e">
        <f>(SUMPRODUCT(K$24:R$24,K47:R47)-SUMPRODUCT(K$25:R$25,T47:AA47))*($L$23-$K$23)</f>
        <v>#DIV/0!</v>
      </c>
      <c r="C47" s="9" t="e">
        <f>(SUMPRODUCT(K$25:R$25,K47:R47)+SUMPRODUCT(K$24:R$24,T47:AA47))*($L$23-$K$23)</f>
        <v>#DIV/0!</v>
      </c>
      <c r="D47" s="5" t="e">
        <f>SQRT(B47*B47+C47*C47)</f>
        <v>#DIV/0!</v>
      </c>
      <c r="K47" s="4">
        <f>COS(2*PI()*(ROW()-ROW($K$46))*(COLUMN()-COLUMN($K$46))/nnn)</f>
        <v>1</v>
      </c>
      <c r="L47" s="4">
        <f>COS(2*PI()*(ROW()-ROW($K$46))*(COLUMN()-COLUMN($K$46))/nnn)</f>
        <v>0.7071067811865476</v>
      </c>
      <c r="M47" s="4">
        <f>COS(2*PI()*(ROW()-ROW($K$46))*(COLUMN()-COLUMN($K$46))/nnn)</f>
        <v>6.123233995736766E-17</v>
      </c>
      <c r="N47" s="4">
        <f>COS(2*PI()*(ROW()-ROW($K$46))*(COLUMN()-COLUMN($K$46))/nnn)</f>
        <v>-0.7071067811865475</v>
      </c>
      <c r="O47" s="4">
        <f>COS(2*PI()*(ROW()-ROW($K$46))*(COLUMN()-COLUMN($K$46))/nnn)</f>
        <v>-1</v>
      </c>
      <c r="P47" s="4">
        <f>COS(2*PI()*(ROW()-ROW($K$46))*(COLUMN()-COLUMN($K$46))/nnn)</f>
        <v>-0.7071067811865477</v>
      </c>
      <c r="Q47" s="4">
        <f>COS(2*PI()*(ROW()-ROW($K$46))*(COLUMN()-COLUMN($K$46))/nnn)</f>
        <v>-1.8369701987210297E-16</v>
      </c>
      <c r="R47" s="4">
        <f>COS(2*PI()*(ROW()-ROW($K$46))*(COLUMN()-COLUMN($K$46))/nnn)</f>
        <v>0.7071067811865474</v>
      </c>
      <c r="T47" s="4">
        <f>SIN(2*PI()*(ROW()-ROW($T$46))*(COLUMN()-COLUMN($T$46))/nnn)</f>
        <v>0</v>
      </c>
      <c r="U47" s="4">
        <f>SIN(2*PI()*(ROW()-ROW($T$46))*(COLUMN()-COLUMN($T$46))/nnn)</f>
        <v>0.7071067811865475</v>
      </c>
      <c r="V47" s="4">
        <f>SIN(2*PI()*(ROW()-ROW($T$46))*(COLUMN()-COLUMN($T$46))/nnn)</f>
        <v>1</v>
      </c>
      <c r="W47" s="4">
        <f>SIN(2*PI()*(ROW()-ROW($T$46))*(COLUMN()-COLUMN($T$46))/nnn)</f>
        <v>0.7071067811865476</v>
      </c>
      <c r="X47" s="4">
        <f>SIN(2*PI()*(ROW()-ROW($T$46))*(COLUMN()-COLUMN($T$46))/nnn)</f>
        <v>1.2246467991473532E-16</v>
      </c>
      <c r="Y47" s="4">
        <f>SIN(2*PI()*(ROW()-ROW($T$46))*(COLUMN()-COLUMN($T$46))/nnn)</f>
        <v>-0.7071067811865475</v>
      </c>
      <c r="Z47" s="4">
        <f>SIN(2*PI()*(ROW()-ROW($T$46))*(COLUMN()-COLUMN($T$46))/nnn)</f>
        <v>-1</v>
      </c>
      <c r="AA47" s="4">
        <f>SIN(2*PI()*(ROW()-ROW($T$46))*(COLUMN()-COLUMN($T$46))/nnn)</f>
        <v>-0.7071067811865477</v>
      </c>
    </row>
    <row r="48" spans="1:27" ht="12.75">
      <c r="A48" s="5">
        <f>(ROW()-ROW(A$46))/df/nnn</f>
        <v>2</v>
      </c>
      <c r="B48" s="9" t="e">
        <f>(SUMPRODUCT(K$24:R$24,K48:R48)-SUMPRODUCT(K$25:R$25,T48:AA48))*($L$23-$K$23)</f>
        <v>#DIV/0!</v>
      </c>
      <c r="C48" s="9" t="e">
        <f>(SUMPRODUCT(K$25:R$25,K48:R48)+SUMPRODUCT(K$24:R$24,T48:AA48))*($L$23-$K$23)</f>
        <v>#DIV/0!</v>
      </c>
      <c r="D48" s="5" t="e">
        <f>SQRT(B48*B48+C48*C48)</f>
        <v>#DIV/0!</v>
      </c>
      <c r="K48" s="4">
        <f>COS(2*PI()*(ROW()-ROW($K$46))*(COLUMN()-COLUMN($K$46))/nnn)</f>
        <v>1</v>
      </c>
      <c r="L48" s="4">
        <f>COS(2*PI()*(ROW()-ROW($K$46))*(COLUMN()-COLUMN($K$46))/nnn)</f>
        <v>6.123233995736766E-17</v>
      </c>
      <c r="M48" s="4">
        <f>COS(2*PI()*(ROW()-ROW($K$46))*(COLUMN()-COLUMN($K$46))/nnn)</f>
        <v>-1</v>
      </c>
      <c r="N48" s="4">
        <f>COS(2*PI()*(ROW()-ROW($K$46))*(COLUMN()-COLUMN($K$46))/nnn)</f>
        <v>-1.8369701987210297E-16</v>
      </c>
      <c r="O48" s="4">
        <f>COS(2*PI()*(ROW()-ROW($K$46))*(COLUMN()-COLUMN($K$46))/nnn)</f>
        <v>1</v>
      </c>
      <c r="P48" s="4">
        <f>COS(2*PI()*(ROW()-ROW($K$46))*(COLUMN()-COLUMN($K$46))/nnn)</f>
        <v>3.061616997868383E-16</v>
      </c>
      <c r="Q48" s="4">
        <f>COS(2*PI()*(ROW()-ROW($K$46))*(COLUMN()-COLUMN($K$46))/nnn)</f>
        <v>-1</v>
      </c>
      <c r="R48" s="4">
        <f>COS(2*PI()*(ROW()-ROW($K$46))*(COLUMN()-COLUMN($K$46))/nnn)</f>
        <v>-4.286263797015736E-16</v>
      </c>
      <c r="T48" s="4">
        <f>SIN(2*PI()*(ROW()-ROW($T$46))*(COLUMN()-COLUMN($T$46))/nnn)</f>
        <v>0</v>
      </c>
      <c r="U48" s="4">
        <f>SIN(2*PI()*(ROW()-ROW($T$46))*(COLUMN()-COLUMN($T$46))/nnn)</f>
        <v>1</v>
      </c>
      <c r="V48" s="4">
        <f>SIN(2*PI()*(ROW()-ROW($T$46))*(COLUMN()-COLUMN($T$46))/nnn)</f>
        <v>1.2246467991473532E-16</v>
      </c>
      <c r="W48" s="4">
        <f>SIN(2*PI()*(ROW()-ROW($T$46))*(COLUMN()-COLUMN($T$46))/nnn)</f>
        <v>-1</v>
      </c>
      <c r="X48" s="4">
        <f>SIN(2*PI()*(ROW()-ROW($T$46))*(COLUMN()-COLUMN($T$46))/nnn)</f>
        <v>-2.4492935982947064E-16</v>
      </c>
      <c r="Y48" s="4">
        <f>SIN(2*PI()*(ROW()-ROW($T$46))*(COLUMN()-COLUMN($T$46))/nnn)</f>
        <v>1</v>
      </c>
      <c r="Z48" s="4">
        <f>SIN(2*PI()*(ROW()-ROW($T$46))*(COLUMN()-COLUMN($T$46))/nnn)</f>
        <v>3.6739403974420594E-16</v>
      </c>
      <c r="AA48" s="4">
        <f>SIN(2*PI()*(ROW()-ROW($T$46))*(COLUMN()-COLUMN($T$46))/nnn)</f>
        <v>-1</v>
      </c>
    </row>
    <row r="49" spans="1:27" ht="12.75">
      <c r="A49" s="5">
        <f>(ROW()-ROW(A$46))/df/nnn</f>
        <v>3</v>
      </c>
      <c r="B49" s="9" t="e">
        <f>(SUMPRODUCT(K$24:R$24,K49:R49)-SUMPRODUCT(K$25:R$25,T49:AA49))*($L$23-$K$23)</f>
        <v>#DIV/0!</v>
      </c>
      <c r="C49" s="9" t="e">
        <f>(SUMPRODUCT(K$25:R$25,K49:R49)+SUMPRODUCT(K$24:R$24,T49:AA49))*($L$23-$K$23)</f>
        <v>#DIV/0!</v>
      </c>
      <c r="D49" s="5" t="e">
        <f>SQRT(B49*B49+C49*C49)</f>
        <v>#DIV/0!</v>
      </c>
      <c r="K49" s="4">
        <f>COS(2*PI()*(ROW()-ROW($K$46))*(COLUMN()-COLUMN($K$46))/nnn)</f>
        <v>1</v>
      </c>
      <c r="L49" s="4">
        <f>COS(2*PI()*(ROW()-ROW($K$46))*(COLUMN()-COLUMN($K$46))/nnn)</f>
        <v>-0.7071067811865475</v>
      </c>
      <c r="M49" s="4">
        <f>COS(2*PI()*(ROW()-ROW($K$46))*(COLUMN()-COLUMN($K$46))/nnn)</f>
        <v>-1.8369701987210297E-16</v>
      </c>
      <c r="N49" s="4">
        <f>COS(2*PI()*(ROW()-ROW($K$46))*(COLUMN()-COLUMN($K$46))/nnn)</f>
        <v>0.7071067811865477</v>
      </c>
      <c r="O49" s="4">
        <f>COS(2*PI()*(ROW()-ROW($K$46))*(COLUMN()-COLUMN($K$46))/nnn)</f>
        <v>-1</v>
      </c>
      <c r="P49" s="4">
        <f>COS(2*PI()*(ROW()-ROW($K$46))*(COLUMN()-COLUMN($K$46))/nnn)</f>
        <v>0.7071067811865466</v>
      </c>
      <c r="Q49" s="4">
        <f>COS(2*PI()*(ROW()-ROW($K$46))*(COLUMN()-COLUMN($K$46))/nnn)</f>
        <v>5.51091059616309E-16</v>
      </c>
      <c r="R49" s="4">
        <f>COS(2*PI()*(ROW()-ROW($K$46))*(COLUMN()-COLUMN($K$46))/nnn)</f>
        <v>-0.7071067811865474</v>
      </c>
      <c r="T49" s="4">
        <f>SIN(2*PI()*(ROW()-ROW($T$46))*(COLUMN()-COLUMN($T$46))/nnn)</f>
        <v>0</v>
      </c>
      <c r="U49" s="4">
        <f>SIN(2*PI()*(ROW()-ROW($T$46))*(COLUMN()-COLUMN($T$46))/nnn)</f>
        <v>0.7071067811865476</v>
      </c>
      <c r="V49" s="4">
        <f>SIN(2*PI()*(ROW()-ROW($T$46))*(COLUMN()-COLUMN($T$46))/nnn)</f>
        <v>-1</v>
      </c>
      <c r="W49" s="4">
        <f>SIN(2*PI()*(ROW()-ROW($T$46))*(COLUMN()-COLUMN($T$46))/nnn)</f>
        <v>0.7071067811865474</v>
      </c>
      <c r="X49" s="4">
        <f>SIN(2*PI()*(ROW()-ROW($T$46))*(COLUMN()-COLUMN($T$46))/nnn)</f>
        <v>3.6739403974420594E-16</v>
      </c>
      <c r="Y49" s="4">
        <f>SIN(2*PI()*(ROW()-ROW($T$46))*(COLUMN()-COLUMN($T$46))/nnn)</f>
        <v>-0.7071067811865485</v>
      </c>
      <c r="Z49" s="4">
        <f>SIN(2*PI()*(ROW()-ROW($T$46))*(COLUMN()-COLUMN($T$46))/nnn)</f>
        <v>1</v>
      </c>
      <c r="AA49" s="4">
        <f>SIN(2*PI()*(ROW()-ROW($T$46))*(COLUMN()-COLUMN($T$46))/nnn)</f>
        <v>-0.7071067811865477</v>
      </c>
    </row>
    <row r="50" spans="1:27" ht="12.75">
      <c r="A50" s="5">
        <f>(ROW()-ROW(A$46))/df/nnn</f>
        <v>4</v>
      </c>
      <c r="B50" s="9" t="e">
        <f>(SUMPRODUCT(K$24:R$24,K50:R50)-SUMPRODUCT(K$25:R$25,T50:AA50))*($L$23-$K$23)</f>
        <v>#DIV/0!</v>
      </c>
      <c r="C50" s="9" t="e">
        <f>(SUMPRODUCT(K$25:R$25,K50:R50)+SUMPRODUCT(K$24:R$24,T50:AA50))*($L$23-$K$23)</f>
        <v>#DIV/0!</v>
      </c>
      <c r="D50" s="5" t="e">
        <f>SQRT(B50*B50+C50*C50)</f>
        <v>#DIV/0!</v>
      </c>
      <c r="K50" s="4">
        <f>COS(2*PI()*(ROW()-ROW($K$46))*(COLUMN()-COLUMN($K$46))/nnn)</f>
        <v>1</v>
      </c>
      <c r="L50" s="4">
        <f>COS(2*PI()*(ROW()-ROW($K$46))*(COLUMN()-COLUMN($K$46))/nnn)</f>
        <v>-1</v>
      </c>
      <c r="M50" s="4">
        <f>COS(2*PI()*(ROW()-ROW($K$46))*(COLUMN()-COLUMN($K$46))/nnn)</f>
        <v>1</v>
      </c>
      <c r="N50" s="4">
        <f>COS(2*PI()*(ROW()-ROW($K$46))*(COLUMN()-COLUMN($K$46))/nnn)</f>
        <v>-1</v>
      </c>
      <c r="O50" s="4">
        <f>COS(2*PI()*(ROW()-ROW($K$46))*(COLUMN()-COLUMN($K$46))/nnn)</f>
        <v>1</v>
      </c>
      <c r="P50" s="4">
        <f>COS(2*PI()*(ROW()-ROW($K$46))*(COLUMN()-COLUMN($K$46))/nnn)</f>
        <v>-1</v>
      </c>
      <c r="Q50" s="4">
        <f>COS(2*PI()*(ROW()-ROW($K$46))*(COLUMN()-COLUMN($K$46))/nnn)</f>
        <v>1</v>
      </c>
      <c r="R50" s="4">
        <f>COS(2*PI()*(ROW()-ROW($K$46))*(COLUMN()-COLUMN($K$46))/nnn)</f>
        <v>-1</v>
      </c>
      <c r="T50" s="4">
        <f>SIN(2*PI()*(ROW()-ROW($T$46))*(COLUMN()-COLUMN($T$46))/nnn)</f>
        <v>0</v>
      </c>
      <c r="U50" s="4">
        <f>SIN(2*PI()*(ROW()-ROW($T$46))*(COLUMN()-COLUMN($T$46))/nnn)</f>
        <v>1.2246467991473532E-16</v>
      </c>
      <c r="V50" s="4">
        <f>SIN(2*PI()*(ROW()-ROW($T$46))*(COLUMN()-COLUMN($T$46))/nnn)</f>
        <v>-2.4492935982947064E-16</v>
      </c>
      <c r="W50" s="4">
        <f>SIN(2*PI()*(ROW()-ROW($T$46))*(COLUMN()-COLUMN($T$46))/nnn)</f>
        <v>3.6739403974420594E-16</v>
      </c>
      <c r="X50" s="4">
        <f>SIN(2*PI()*(ROW()-ROW($T$46))*(COLUMN()-COLUMN($T$46))/nnn)</f>
        <v>-4.898587196589413E-16</v>
      </c>
      <c r="Y50" s="4">
        <f>SIN(2*PI()*(ROW()-ROW($T$46))*(COLUMN()-COLUMN($T$46))/nnn)</f>
        <v>6.123233995736766E-16</v>
      </c>
      <c r="Z50" s="4">
        <f>SIN(2*PI()*(ROW()-ROW($T$46))*(COLUMN()-COLUMN($T$46))/nnn)</f>
        <v>-7.347880794884119E-16</v>
      </c>
      <c r="AA50" s="4">
        <f>SIN(2*PI()*(ROW()-ROW($T$46))*(COLUMN()-COLUMN($T$46))/nnn)</f>
        <v>8.572527594031472E-16</v>
      </c>
    </row>
    <row r="51" spans="1:27" ht="12.75">
      <c r="A51" s="5">
        <f>(ROW()-ROW(A$46))/df/nnn</f>
        <v>5</v>
      </c>
      <c r="B51" s="9" t="e">
        <f>(SUMPRODUCT(K$24:R$24,K51:R51)-SUMPRODUCT(K$25:R$25,T51:AA51))*($L$23-$K$23)</f>
        <v>#DIV/0!</v>
      </c>
      <c r="C51" s="9" t="e">
        <f>(SUMPRODUCT(K$25:R$25,K51:R51)+SUMPRODUCT(K$24:R$24,T51:AA51))*($L$23-$K$23)</f>
        <v>#DIV/0!</v>
      </c>
      <c r="D51" s="5" t="e">
        <f>SQRT(B51*B51+C51*C51)</f>
        <v>#DIV/0!</v>
      </c>
      <c r="K51" s="4">
        <f>COS(2*PI()*(ROW()-ROW($K$46))*(COLUMN()-COLUMN($K$46))/nnn)</f>
        <v>1</v>
      </c>
      <c r="L51" s="4">
        <f>COS(2*PI()*(ROW()-ROW($K$46))*(COLUMN()-COLUMN($K$46))/nnn)</f>
        <v>-0.7071067811865477</v>
      </c>
      <c r="M51" s="4">
        <f>COS(2*PI()*(ROW()-ROW($K$46))*(COLUMN()-COLUMN($K$46))/nnn)</f>
        <v>3.061616997868383E-16</v>
      </c>
      <c r="N51" s="4">
        <f>COS(2*PI()*(ROW()-ROW($K$46))*(COLUMN()-COLUMN($K$46))/nnn)</f>
        <v>0.7071067811865466</v>
      </c>
      <c r="O51" s="4">
        <f>COS(2*PI()*(ROW()-ROW($K$46))*(COLUMN()-COLUMN($K$46))/nnn)</f>
        <v>-1</v>
      </c>
      <c r="P51" s="4">
        <f>COS(2*PI()*(ROW()-ROW($K$46))*(COLUMN()-COLUMN($K$46))/nnn)</f>
        <v>0.7071067811865475</v>
      </c>
      <c r="Q51" s="4">
        <f>COS(2*PI()*(ROW()-ROW($K$46))*(COLUMN()-COLUMN($K$46))/nnn)</f>
        <v>-2.6948419387607653E-15</v>
      </c>
      <c r="R51" s="4">
        <f>COS(2*PI()*(ROW()-ROW($K$46))*(COLUMN()-COLUMN($K$46))/nnn)</f>
        <v>-0.7071067811865461</v>
      </c>
      <c r="T51" s="4">
        <f>SIN(2*PI()*(ROW()-ROW($T$46))*(COLUMN()-COLUMN($T$46))/nnn)</f>
        <v>0</v>
      </c>
      <c r="U51" s="4">
        <f>SIN(2*PI()*(ROW()-ROW($T$46))*(COLUMN()-COLUMN($T$46))/nnn)</f>
        <v>-0.7071067811865475</v>
      </c>
      <c r="V51" s="4">
        <f>SIN(2*PI()*(ROW()-ROW($T$46))*(COLUMN()-COLUMN($T$46))/nnn)</f>
        <v>1</v>
      </c>
      <c r="W51" s="4">
        <f>SIN(2*PI()*(ROW()-ROW($T$46))*(COLUMN()-COLUMN($T$46))/nnn)</f>
        <v>-0.7071067811865485</v>
      </c>
      <c r="X51" s="4">
        <f>SIN(2*PI()*(ROW()-ROW($T$46))*(COLUMN()-COLUMN($T$46))/nnn)</f>
        <v>6.123233995736766E-16</v>
      </c>
      <c r="Y51" s="4">
        <f>SIN(2*PI()*(ROW()-ROW($T$46))*(COLUMN()-COLUMN($T$46))/nnn)</f>
        <v>0.7071067811865476</v>
      </c>
      <c r="Z51" s="4">
        <f>SIN(2*PI()*(ROW()-ROW($T$46))*(COLUMN()-COLUMN($T$46))/nnn)</f>
        <v>-1</v>
      </c>
      <c r="AA51" s="4">
        <f>SIN(2*PI()*(ROW()-ROW($T$46))*(COLUMN()-COLUMN($T$46))/nnn)</f>
        <v>0.7071067811865489</v>
      </c>
    </row>
    <row r="52" spans="1:27" ht="12.75">
      <c r="A52" s="5">
        <f>(ROW()-ROW(A$46))/df/nnn</f>
        <v>6</v>
      </c>
      <c r="B52" s="9" t="e">
        <f>(SUMPRODUCT(K$24:R$24,K52:R52)-SUMPRODUCT(K$25:R$25,T52:AA52))*($L$23-$K$23)</f>
        <v>#DIV/0!</v>
      </c>
      <c r="C52" s="9" t="e">
        <f>(SUMPRODUCT(K$25:R$25,K52:R52)+SUMPRODUCT(K$24:R$24,T52:AA52))*($L$23-$K$23)</f>
        <v>#DIV/0!</v>
      </c>
      <c r="D52" s="5" t="e">
        <f>SQRT(B52*B52+C52*C52)</f>
        <v>#DIV/0!</v>
      </c>
      <c r="K52" s="4">
        <f>COS(2*PI()*(ROW()-ROW($K$46))*(COLUMN()-COLUMN($K$46))/nnn)</f>
        <v>1</v>
      </c>
      <c r="L52" s="4">
        <f>COS(2*PI()*(ROW()-ROW($K$46))*(COLUMN()-COLUMN($K$46))/nnn)</f>
        <v>-1.8369701987210297E-16</v>
      </c>
      <c r="M52" s="4">
        <f>COS(2*PI()*(ROW()-ROW($K$46))*(COLUMN()-COLUMN($K$46))/nnn)</f>
        <v>-1</v>
      </c>
      <c r="N52" s="4">
        <f>COS(2*PI()*(ROW()-ROW($K$46))*(COLUMN()-COLUMN($K$46))/nnn)</f>
        <v>5.51091059616309E-16</v>
      </c>
      <c r="O52" s="4">
        <f>COS(2*PI()*(ROW()-ROW($K$46))*(COLUMN()-COLUMN($K$46))/nnn)</f>
        <v>1</v>
      </c>
      <c r="P52" s="4">
        <f>COS(2*PI()*(ROW()-ROW($K$46))*(COLUMN()-COLUMN($K$46))/nnn)</f>
        <v>-2.6948419387607653E-15</v>
      </c>
      <c r="Q52" s="4">
        <f>COS(2*PI()*(ROW()-ROW($K$46))*(COLUMN()-COLUMN($K$46))/nnn)</f>
        <v>-1</v>
      </c>
      <c r="R52" s="4">
        <f>COS(2*PI()*(ROW()-ROW($K$46))*(COLUMN()-COLUMN($K$46))/nnn)</f>
        <v>-4.904777002955296E-16</v>
      </c>
      <c r="T52" s="4">
        <f>SIN(2*PI()*(ROW()-ROW($T$46))*(COLUMN()-COLUMN($T$46))/nnn)</f>
        <v>0</v>
      </c>
      <c r="U52" s="4">
        <f>SIN(2*PI()*(ROW()-ROW($T$46))*(COLUMN()-COLUMN($T$46))/nnn)</f>
        <v>-1</v>
      </c>
      <c r="V52" s="4">
        <f>SIN(2*PI()*(ROW()-ROW($T$46))*(COLUMN()-COLUMN($T$46))/nnn)</f>
        <v>3.6739403974420594E-16</v>
      </c>
      <c r="W52" s="4">
        <f>SIN(2*PI()*(ROW()-ROW($T$46))*(COLUMN()-COLUMN($T$46))/nnn)</f>
        <v>1</v>
      </c>
      <c r="X52" s="4">
        <f>SIN(2*PI()*(ROW()-ROW($T$46))*(COLUMN()-COLUMN($T$46))/nnn)</f>
        <v>-7.347880794884119E-16</v>
      </c>
      <c r="Y52" s="4">
        <f>SIN(2*PI()*(ROW()-ROW($T$46))*(COLUMN()-COLUMN($T$46))/nnn)</f>
        <v>-1</v>
      </c>
      <c r="Z52" s="4">
        <f>SIN(2*PI()*(ROW()-ROW($T$46))*(COLUMN()-COLUMN($T$46))/nnn)</f>
        <v>1.102182119232618E-15</v>
      </c>
      <c r="AA52" s="4">
        <f>SIN(2*PI()*(ROW()-ROW($T$46))*(COLUMN()-COLUMN($T$46))/nnn)</f>
        <v>1</v>
      </c>
    </row>
    <row r="53" spans="1:27" ht="12.75">
      <c r="A53" s="5">
        <f>(ROW()-ROW(A$46))/df/nnn</f>
        <v>7</v>
      </c>
      <c r="B53" s="9" t="e">
        <f>(SUMPRODUCT(K$24:R$24,K53:R53)-SUMPRODUCT(K$25:R$25,T53:AA53))*($L$23-$K$23)</f>
        <v>#DIV/0!</v>
      </c>
      <c r="C53" s="9" t="e">
        <f>(SUMPRODUCT(K$25:R$25,K53:R53)+SUMPRODUCT(K$24:R$24,T53:AA53))*($L$23-$K$23)</f>
        <v>#DIV/0!</v>
      </c>
      <c r="D53" s="5" t="e">
        <f>SQRT(B53*B53+C53*C53)</f>
        <v>#DIV/0!</v>
      </c>
      <c r="K53" s="4">
        <f>COS(2*PI()*(ROW()-ROW($K$46))*(COLUMN()-COLUMN($K$46))/nnn)</f>
        <v>1</v>
      </c>
      <c r="L53" s="4">
        <f>COS(2*PI()*(ROW()-ROW($K$46))*(COLUMN()-COLUMN($K$46))/nnn)</f>
        <v>0.7071067811865474</v>
      </c>
      <c r="M53" s="4">
        <f>COS(2*PI()*(ROW()-ROW($K$46))*(COLUMN()-COLUMN($K$46))/nnn)</f>
        <v>-4.286263797015736E-16</v>
      </c>
      <c r="N53" s="4">
        <f>COS(2*PI()*(ROW()-ROW($K$46))*(COLUMN()-COLUMN($K$46))/nnn)</f>
        <v>-0.7071067811865474</v>
      </c>
      <c r="O53" s="4">
        <f>COS(2*PI()*(ROW()-ROW($K$46))*(COLUMN()-COLUMN($K$46))/nnn)</f>
        <v>-1</v>
      </c>
      <c r="P53" s="4">
        <f>COS(2*PI()*(ROW()-ROW($K$46))*(COLUMN()-COLUMN($K$46))/nnn)</f>
        <v>-0.7071067811865461</v>
      </c>
      <c r="Q53" s="4">
        <f>COS(2*PI()*(ROW()-ROW($K$46))*(COLUMN()-COLUMN($K$46))/nnn)</f>
        <v>-4.904777002955296E-16</v>
      </c>
      <c r="R53" s="4">
        <f>COS(2*PI()*(ROW()-ROW($K$46))*(COLUMN()-COLUMN($K$46))/nnn)</f>
        <v>0.7071067811865505</v>
      </c>
      <c r="T53" s="4">
        <f>SIN(2*PI()*(ROW()-ROW($T$46))*(COLUMN()-COLUMN($T$46))/nnn)</f>
        <v>0</v>
      </c>
      <c r="U53" s="4">
        <f>SIN(2*PI()*(ROW()-ROW($T$46))*(COLUMN()-COLUMN($T$46))/nnn)</f>
        <v>-0.7071067811865477</v>
      </c>
      <c r="V53" s="4">
        <f>SIN(2*PI()*(ROW()-ROW($T$46))*(COLUMN()-COLUMN($T$46))/nnn)</f>
        <v>-1</v>
      </c>
      <c r="W53" s="4">
        <f>SIN(2*PI()*(ROW()-ROW($T$46))*(COLUMN()-COLUMN($T$46))/nnn)</f>
        <v>-0.7071067811865477</v>
      </c>
      <c r="X53" s="4">
        <f>SIN(2*PI()*(ROW()-ROW($T$46))*(COLUMN()-COLUMN($T$46))/nnn)</f>
        <v>8.572527594031472E-16</v>
      </c>
      <c r="Y53" s="4">
        <f>SIN(2*PI()*(ROW()-ROW($T$46))*(COLUMN()-COLUMN($T$46))/nnn)</f>
        <v>0.7071067811865489</v>
      </c>
      <c r="Z53" s="4">
        <f>SIN(2*PI()*(ROW()-ROW($T$46))*(COLUMN()-COLUMN($T$46))/nnn)</f>
        <v>1</v>
      </c>
      <c r="AA53" s="4">
        <f>SIN(2*PI()*(ROW()-ROW($T$46))*(COLUMN()-COLUMN($T$46))/nnn)</f>
        <v>0.7071067811865446</v>
      </c>
    </row>
    <row r="56" spans="1:4" ht="12.75">
      <c r="A56" s="5" t="s">
        <v>23</v>
      </c>
      <c r="B56" s="11" t="e">
        <f>B46-B12</f>
        <v>#DIV/0!</v>
      </c>
      <c r="C56" s="11" t="e">
        <f>C46-C12</f>
        <v>#DIV/0!</v>
      </c>
      <c r="D56" s="5" t="e">
        <f>SQRT(B56*B56+C56*C56)</f>
        <v>#DIV/0!</v>
      </c>
    </row>
    <row r="57" spans="2:4" ht="12.75">
      <c r="B57" s="11" t="e">
        <f>B47-B13</f>
        <v>#DIV/0!</v>
      </c>
      <c r="C57" s="11" t="e">
        <f>C47-C13</f>
        <v>#DIV/0!</v>
      </c>
      <c r="D57" s="5" t="e">
        <f>SQRT(B57*B57+C57*C57)</f>
        <v>#DIV/0!</v>
      </c>
    </row>
    <row r="58" spans="2:4" ht="12.75">
      <c r="B58" s="11" t="e">
        <f>B48-B14</f>
        <v>#DIV/0!</v>
      </c>
      <c r="C58" s="11" t="e">
        <f>C48-C14</f>
        <v>#DIV/0!</v>
      </c>
      <c r="D58" s="5" t="e">
        <f>SQRT(B58*B58+C58*C58)</f>
        <v>#DIV/0!</v>
      </c>
    </row>
    <row r="59" spans="2:4" ht="12.75">
      <c r="B59" s="11" t="e">
        <f>B49-B15</f>
        <v>#DIV/0!</v>
      </c>
      <c r="C59" s="11" t="e">
        <f>C49-C15</f>
        <v>#DIV/0!</v>
      </c>
      <c r="D59" s="5" t="e">
        <f>SQRT(B59*B59+C59*C59)</f>
        <v>#DIV/0!</v>
      </c>
    </row>
    <row r="60" spans="2:4" ht="12.75">
      <c r="B60" s="11" t="e">
        <f>B50-B16</f>
        <v>#DIV/0!</v>
      </c>
      <c r="C60" s="11" t="e">
        <f>C50-C16</f>
        <v>#DIV/0!</v>
      </c>
      <c r="D60" s="5" t="e">
        <f>SQRT(B60*B60+C60*C60)</f>
        <v>#DIV/0!</v>
      </c>
    </row>
    <row r="61" spans="2:4" ht="12.75">
      <c r="B61" s="11" t="e">
        <f>B51-B17</f>
        <v>#DIV/0!</v>
      </c>
      <c r="C61" s="11" t="e">
        <f>C51-C17</f>
        <v>#DIV/0!</v>
      </c>
      <c r="D61" s="5" t="e">
        <f>SQRT(B61*B61+C61*C61)</f>
        <v>#DIV/0!</v>
      </c>
    </row>
    <row r="62" spans="2:4" ht="12.75">
      <c r="B62" s="11" t="e">
        <f>B52-B18</f>
        <v>#DIV/0!</v>
      </c>
      <c r="C62" s="11" t="e">
        <f>C52-C18</f>
        <v>#DIV/0!</v>
      </c>
      <c r="D62" s="5" t="e">
        <f>SQRT(B62*B62+C62*C62)</f>
        <v>#DIV/0!</v>
      </c>
    </row>
    <row r="63" spans="2:4" ht="12.75">
      <c r="B63" s="11" t="e">
        <f>B53-B19</f>
        <v>#DIV/0!</v>
      </c>
      <c r="C63" s="11" t="e">
        <f>C53-C19</f>
        <v>#DIV/0!</v>
      </c>
      <c r="D63" s="5" t="e">
        <f>SQRT(B63*B63+C63*C63)</f>
        <v>#DIV/0!</v>
      </c>
    </row>
    <row r="64" ht="12.75"/>
    <row r="65" spans="1:3" ht="12">
      <c r="A65" s="5" t="s">
        <v>24</v>
      </c>
      <c r="C65" s="5" t="e">
        <f>SQRT(SUMPRODUCT(B56:C63,B56:C63))</f>
        <v>#DIV/0!</v>
      </c>
    </row>
  </sheetData>
  <sheetProtection/>
  <printOptions/>
  <pageMargins left="0.75" right="0.75" top="1.6666666666666667" bottom="1.6666666666666667" header="0" footer="0"/>
  <pageSetup cellComments="asDisplayed" fitToHeight="0" fitToWidth="0" horizontalDpi="600" verticalDpi="600" orientation="portrait"/>
  <headerFooter alignWithMargins="0">
    <oddHeader>&amp;CTAB]</oddHeader>
    <oddFooter>&amp;CPage 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tabSelected="1" zoomScaleSheetLayoutView="1" workbookViewId="0" topLeftCell="A1">
      <selection activeCell="K5" sqref="K5"/>
    </sheetView>
  </sheetViews>
  <sheetFormatPr defaultColWidth="9.00390625" defaultRowHeight="12.75"/>
  <cols>
    <col min="1" max="28" width="9.125" style="5" customWidth="1"/>
    <col min="29" max="256" width="9.125" style="16" customWidth="1"/>
  </cols>
  <sheetData>
    <row r="2" ht="13.5">
      <c r="K2" s="5" t="s">
        <v>25</v>
      </c>
    </row>
    <row r="3" ht="13.5">
      <c r="K3" s="5" t="s">
        <v>26</v>
      </c>
    </row>
    <row r="4" spans="2:11" ht="13.5">
      <c r="B4" s="14" t="s">
        <v>0</v>
      </c>
      <c r="C4" s="14">
        <v>1</v>
      </c>
      <c r="G4" s="5" t="s">
        <v>1</v>
      </c>
      <c r="H4" s="5">
        <f>COLUMN(R12)-COLUMN(K12)+1</f>
        <v>8</v>
      </c>
      <c r="K4" s="5" t="s">
        <v>27</v>
      </c>
    </row>
    <row r="5" spans="2:8" ht="12">
      <c r="B5" s="5" t="s">
        <v>2</v>
      </c>
      <c r="C5" s="5">
        <v>0.1</v>
      </c>
      <c r="G5" s="5" t="s">
        <v>3</v>
      </c>
      <c r="H5" s="5">
        <f>L23-K23</f>
        <v>0.125</v>
      </c>
    </row>
    <row r="7" spans="6:7" ht="12.75">
      <c r="F7" s="15" t="s">
        <v>4</v>
      </c>
      <c r="G7" s="3">
        <v>0.025</v>
      </c>
    </row>
    <row r="8" ht="12">
      <c r="G8" s="7">
        <f>-G7-[0]!df*INT(-G7/[0]!df)</f>
        <v>0.1</v>
      </c>
    </row>
    <row r="9" ht="12">
      <c r="G9" s="7"/>
    </row>
    <row r="10" spans="1:8" ht="12.75">
      <c r="A10" s="16"/>
      <c r="B10" s="5" t="s">
        <v>5</v>
      </c>
      <c r="F10" s="5" t="s">
        <v>6</v>
      </c>
      <c r="G10" s="7"/>
      <c r="H10" s="5" t="s">
        <v>7</v>
      </c>
    </row>
    <row r="11" spans="1:9" ht="12">
      <c r="A11" s="5" t="s">
        <v>8</v>
      </c>
      <c r="B11" s="9" t="s">
        <v>9</v>
      </c>
      <c r="C11" s="9" t="s">
        <v>10</v>
      </c>
      <c r="D11" s="5" t="s">
        <v>11</v>
      </c>
      <c r="F11" s="12" t="s">
        <v>9</v>
      </c>
      <c r="G11" s="12" t="s">
        <v>10</v>
      </c>
      <c r="H11" s="5" t="s">
        <v>9</v>
      </c>
      <c r="I11" s="5" t="s">
        <v>10</v>
      </c>
    </row>
    <row r="12" spans="1:27" ht="12">
      <c r="A12" s="5">
        <f>(ROW()-ROW(A$12))*[0]!dt</f>
        <v>0</v>
      </c>
      <c r="B12" s="13">
        <f>COS([0]!fx*2*PI()*A12/[0]!dt)</f>
        <v>1</v>
      </c>
      <c r="C12" s="13">
        <f>SIN([0]!fx*2*PI()*A12/[0]!dt)</f>
        <v>0</v>
      </c>
      <c r="D12" s="5">
        <f>SQRT(B12*B12+C12*C12)</f>
        <v>1</v>
      </c>
      <c r="F12" s="3">
        <f>COS(-[0]!het*2*PI()*A12/[0]!dt)</f>
        <v>1</v>
      </c>
      <c r="G12" s="3">
        <f>SIN(-[0]!het*2*PI()*A12/[0]!dt)</f>
        <v>0</v>
      </c>
      <c r="H12" s="7">
        <f>F12*B12-G12*C12</f>
        <v>1</v>
      </c>
      <c r="I12" s="7">
        <f>F12*C12+G12*B12</f>
        <v>0</v>
      </c>
      <c r="J12" s="2" t="s">
        <v>12</v>
      </c>
      <c r="K12" s="8">
        <f>COS(-2*PI()*(ROW()-ROW($K$12))*(COLUMN()-COLUMN($K$12))/[0]!nnn)</f>
        <v>1</v>
      </c>
      <c r="L12" s="8">
        <f>COS(-2*PI()*(ROW()-ROW($K$12))*(COLUMN()-COLUMN($K$12))/[0]!nnn)</f>
        <v>1</v>
      </c>
      <c r="M12" s="8">
        <f>COS(-2*PI()*(ROW()-ROW($K$12))*(COLUMN()-COLUMN($K$12))/[0]!nnn)</f>
        <v>1</v>
      </c>
      <c r="N12" s="8">
        <f>COS(-2*PI()*(ROW()-ROW($K$12))*(COLUMN()-COLUMN($K$12))/[0]!nnn)</f>
        <v>1</v>
      </c>
      <c r="O12" s="8">
        <f>COS(-2*PI()*(ROW()-ROW($K$12))*(COLUMN()-COLUMN($K$12))/[0]!nnn)</f>
        <v>1</v>
      </c>
      <c r="P12" s="8">
        <f>COS(-2*PI()*(ROW()-ROW($K$12))*(COLUMN()-COLUMN($K$12))/[0]!nnn)</f>
        <v>1</v>
      </c>
      <c r="Q12" s="8">
        <f>COS(-2*PI()*(ROW()-ROW($K$12))*(COLUMN()-COLUMN($K$12))/[0]!nnn)</f>
        <v>1</v>
      </c>
      <c r="R12" s="8">
        <f>COS(-2*PI()*(ROW()-ROW($K$12))*(COLUMN()-COLUMN($K$12))/[0]!nnn)</f>
        <v>1</v>
      </c>
      <c r="T12" s="8">
        <f>SIN(-2*PI()*(ROW()-ROW($T$12))*(COLUMN()-COLUMN($T$12))/[0]!nnn)</f>
        <v>0</v>
      </c>
      <c r="U12" s="8">
        <f>SIN(-2*PI()*(ROW()-ROW($T$12))*(COLUMN()-COLUMN($T$12))/[0]!nnn)</f>
        <v>0</v>
      </c>
      <c r="V12" s="8">
        <f>SIN(-2*PI()*(ROW()-ROW($T$12))*(COLUMN()-COLUMN($T$12))/[0]!nnn)</f>
        <v>0</v>
      </c>
      <c r="W12" s="8">
        <f>SIN(-2*PI()*(ROW()-ROW($T$12))*(COLUMN()-COLUMN($T$12))/[0]!nnn)</f>
        <v>0</v>
      </c>
      <c r="X12" s="8">
        <f>SIN(-2*PI()*(ROW()-ROW($T$12))*(COLUMN()-COLUMN($T$12))/[0]!nnn)</f>
        <v>0</v>
      </c>
      <c r="Y12" s="8">
        <f>SIN(-2*PI()*(ROW()-ROW($T$12))*(COLUMN()-COLUMN($T$12))/[0]!nnn)</f>
        <v>0</v>
      </c>
      <c r="Z12" s="8">
        <f>SIN(-2*PI()*(ROW()-ROW($T$12))*(COLUMN()-COLUMN($T$12))/[0]!nnn)</f>
        <v>0</v>
      </c>
      <c r="AA12" s="8">
        <f>SIN(-2*PI()*(ROW()-ROW($T$12))*(COLUMN()-COLUMN($T$12))/[0]!nnn)</f>
        <v>0</v>
      </c>
    </row>
    <row r="13" spans="1:27" ht="12">
      <c r="A13" s="5">
        <f>(ROW()-ROW(A$12))*[0]!dt</f>
        <v>1</v>
      </c>
      <c r="B13" s="13">
        <f>COS([0]!fx*2*PI()*A13/[0]!dt)</f>
        <v>0.8090169943749475</v>
      </c>
      <c r="C13" s="13">
        <f>SIN([0]!fx*2*PI()*A13/[0]!dt)</f>
        <v>0.5877852522924731</v>
      </c>
      <c r="D13" s="5">
        <f>SQRT(B13*B13+C13*C13)</f>
        <v>1</v>
      </c>
      <c r="F13" s="3">
        <f>COS(-[0]!het*2*PI()*A13/[0]!dt)</f>
        <v>0.8090169943749475</v>
      </c>
      <c r="G13" s="3">
        <f>SIN(-[0]!het*2*PI()*A13/[0]!dt)</f>
        <v>-0.5877852522924731</v>
      </c>
      <c r="H13" s="7">
        <f>F13*B13-G13*C13</f>
        <v>1</v>
      </c>
      <c r="I13" s="7">
        <f>F13*C13+G13*B13</f>
        <v>0</v>
      </c>
      <c r="K13" s="8">
        <f>COS(-2*PI()*(ROW()-ROW($K$12))*(COLUMN()-COLUMN($K$12))/[0]!nnn)</f>
        <v>1</v>
      </c>
      <c r="L13" s="8">
        <f>COS(-2*PI()*(ROW()-ROW($K$12))*(COLUMN()-COLUMN($K$12))/[0]!nnn)</f>
        <v>0.7071067811865476</v>
      </c>
      <c r="M13" s="8">
        <f>COS(-2*PI()*(ROW()-ROW($K$12))*(COLUMN()-COLUMN($K$12))/[0]!nnn)</f>
        <v>6.123233995736766E-17</v>
      </c>
      <c r="N13" s="8">
        <f>COS(-2*PI()*(ROW()-ROW($K$12))*(COLUMN()-COLUMN($K$12))/[0]!nnn)</f>
        <v>-0.7071067811865475</v>
      </c>
      <c r="O13" s="8">
        <f>COS(-2*PI()*(ROW()-ROW($K$12))*(COLUMN()-COLUMN($K$12))/[0]!nnn)</f>
        <v>-1</v>
      </c>
      <c r="P13" s="8">
        <f>COS(-2*PI()*(ROW()-ROW($K$12))*(COLUMN()-COLUMN($K$12))/[0]!nnn)</f>
        <v>-0.7071067811865477</v>
      </c>
      <c r="Q13" s="8">
        <f>COS(-2*PI()*(ROW()-ROW($K$12))*(COLUMN()-COLUMN($K$12))/[0]!nnn)</f>
        <v>-1.8369701987210297E-16</v>
      </c>
      <c r="R13" s="8">
        <f>COS(-2*PI()*(ROW()-ROW($K$12))*(COLUMN()-COLUMN($K$12))/[0]!nnn)</f>
        <v>0.7071067811865474</v>
      </c>
      <c r="T13" s="8">
        <f>SIN(-2*PI()*(ROW()-ROW($T$12))*(COLUMN()-COLUMN($T$12))/[0]!nnn)</f>
        <v>0</v>
      </c>
      <c r="U13" s="8">
        <f>SIN(-2*PI()*(ROW()-ROW($T$12))*(COLUMN()-COLUMN($T$12))/[0]!nnn)</f>
        <v>-0.7071067811865475</v>
      </c>
      <c r="V13" s="8">
        <f>SIN(-2*PI()*(ROW()-ROW($T$12))*(COLUMN()-COLUMN($T$12))/[0]!nnn)</f>
        <v>-1</v>
      </c>
      <c r="W13" s="8">
        <f>SIN(-2*PI()*(ROW()-ROW($T$12))*(COLUMN()-COLUMN($T$12))/[0]!nnn)</f>
        <v>-0.7071067811865476</v>
      </c>
      <c r="X13" s="8">
        <f>SIN(-2*PI()*(ROW()-ROW($T$12))*(COLUMN()-COLUMN($T$12))/[0]!nnn)</f>
        <v>-1.2246467991473532E-16</v>
      </c>
      <c r="Y13" s="8">
        <f>SIN(-2*PI()*(ROW()-ROW($T$12))*(COLUMN()-COLUMN($T$12))/[0]!nnn)</f>
        <v>0.7071067811865475</v>
      </c>
      <c r="Z13" s="8">
        <f>SIN(-2*PI()*(ROW()-ROW($T$12))*(COLUMN()-COLUMN($T$12))/[0]!nnn)</f>
        <v>1</v>
      </c>
      <c r="AA13" s="8">
        <f>SIN(-2*PI()*(ROW()-ROW($T$12))*(COLUMN()-COLUMN($T$12))/[0]!nnn)</f>
        <v>0.7071067811865477</v>
      </c>
    </row>
    <row r="14" spans="1:27" ht="12">
      <c r="A14" s="5">
        <f>(ROW()-ROW(A$12))*[0]!dt</f>
        <v>2</v>
      </c>
      <c r="B14" s="13">
        <f>COS([0]!fx*2*PI()*A14/[0]!dt)</f>
        <v>0.30901699437494745</v>
      </c>
      <c r="C14" s="13">
        <f>SIN([0]!fx*2*PI()*A14/[0]!dt)</f>
        <v>0.9510565162951535</v>
      </c>
      <c r="D14" s="5">
        <f>SQRT(B14*B14+C14*C14)</f>
        <v>0.9999999999999999</v>
      </c>
      <c r="F14" s="3">
        <f>COS(-[0]!het*2*PI()*A14/[0]!dt)</f>
        <v>0.30901699437494745</v>
      </c>
      <c r="G14" s="3">
        <f>SIN(-[0]!het*2*PI()*A14/[0]!dt)</f>
        <v>-0.9510565162951535</v>
      </c>
      <c r="H14" s="7">
        <f>F14*B14-G14*C14</f>
        <v>0.9999999999999999</v>
      </c>
      <c r="I14" s="7">
        <f>F14*C14+G14*B14</f>
        <v>0</v>
      </c>
      <c r="K14" s="8">
        <f>COS(-2*PI()*(ROW()-ROW($K$12))*(COLUMN()-COLUMN($K$12))/[0]!nnn)</f>
        <v>1</v>
      </c>
      <c r="L14" s="8">
        <f>COS(-2*PI()*(ROW()-ROW($K$12))*(COLUMN()-COLUMN($K$12))/[0]!nnn)</f>
        <v>6.123233995736766E-17</v>
      </c>
      <c r="M14" s="8">
        <f>COS(-2*PI()*(ROW()-ROW($K$12))*(COLUMN()-COLUMN($K$12))/[0]!nnn)</f>
        <v>-1</v>
      </c>
      <c r="N14" s="8">
        <f>COS(-2*PI()*(ROW()-ROW($K$12))*(COLUMN()-COLUMN($K$12))/[0]!nnn)</f>
        <v>-1.8369701987210297E-16</v>
      </c>
      <c r="O14" s="8">
        <f>COS(-2*PI()*(ROW()-ROW($K$12))*(COLUMN()-COLUMN($K$12))/[0]!nnn)</f>
        <v>1</v>
      </c>
      <c r="P14" s="8">
        <f>COS(-2*PI()*(ROW()-ROW($K$12))*(COLUMN()-COLUMN($K$12))/[0]!nnn)</f>
        <v>3.061616997868383E-16</v>
      </c>
      <c r="Q14" s="8">
        <f>COS(-2*PI()*(ROW()-ROW($K$12))*(COLUMN()-COLUMN($K$12))/[0]!nnn)</f>
        <v>-1</v>
      </c>
      <c r="R14" s="8">
        <f>COS(-2*PI()*(ROW()-ROW($K$12))*(COLUMN()-COLUMN($K$12))/[0]!nnn)</f>
        <v>-4.286263797015736E-16</v>
      </c>
      <c r="T14" s="8">
        <f>SIN(-2*PI()*(ROW()-ROW($T$12))*(COLUMN()-COLUMN($T$12))/[0]!nnn)</f>
        <v>0</v>
      </c>
      <c r="U14" s="8">
        <f>SIN(-2*PI()*(ROW()-ROW($T$12))*(COLUMN()-COLUMN($T$12))/[0]!nnn)</f>
        <v>-1</v>
      </c>
      <c r="V14" s="8">
        <f>SIN(-2*PI()*(ROW()-ROW($T$12))*(COLUMN()-COLUMN($T$12))/[0]!nnn)</f>
        <v>-1.2246467991473532E-16</v>
      </c>
      <c r="W14" s="8">
        <f>SIN(-2*PI()*(ROW()-ROW($T$12))*(COLUMN()-COLUMN($T$12))/[0]!nnn)</f>
        <v>1</v>
      </c>
      <c r="X14" s="8">
        <f>SIN(-2*PI()*(ROW()-ROW($T$12))*(COLUMN()-COLUMN($T$12))/[0]!nnn)</f>
        <v>2.4492935982947064E-16</v>
      </c>
      <c r="Y14" s="8">
        <f>SIN(-2*PI()*(ROW()-ROW($T$12))*(COLUMN()-COLUMN($T$12))/[0]!nnn)</f>
        <v>-1</v>
      </c>
      <c r="Z14" s="8">
        <f>SIN(-2*PI()*(ROW()-ROW($T$12))*(COLUMN()-COLUMN($T$12))/[0]!nnn)</f>
        <v>-3.6739403974420594E-16</v>
      </c>
      <c r="AA14" s="8">
        <f>SIN(-2*PI()*(ROW()-ROW($T$12))*(COLUMN()-COLUMN($T$12))/[0]!nnn)</f>
        <v>1</v>
      </c>
    </row>
    <row r="15" spans="1:27" ht="12">
      <c r="A15" s="5">
        <f>(ROW()-ROW(A$12))*[0]!dt</f>
        <v>3</v>
      </c>
      <c r="B15" s="13">
        <f>COS([0]!fx*2*PI()*A15/[0]!dt)</f>
        <v>-0.30901699437494734</v>
      </c>
      <c r="C15" s="13">
        <f>SIN([0]!fx*2*PI()*A15/[0]!dt)</f>
        <v>0.9510565162951536</v>
      </c>
      <c r="D15" s="5">
        <f>SQRT(B15*B15+C15*C15)</f>
        <v>1</v>
      </c>
      <c r="F15" s="3">
        <f>COS(-[0]!het*2*PI()*A15/[0]!dt)</f>
        <v>-0.30901699437494734</v>
      </c>
      <c r="G15" s="3">
        <f>SIN(-[0]!het*2*PI()*A15/[0]!dt)</f>
        <v>-0.9510565162951536</v>
      </c>
      <c r="H15" s="7">
        <f>F15*B15-G15*C15</f>
        <v>1</v>
      </c>
      <c r="I15" s="7">
        <f>F15*C15+G15*B15</f>
        <v>0</v>
      </c>
      <c r="K15" s="8">
        <f>COS(-2*PI()*(ROW()-ROW($K$12))*(COLUMN()-COLUMN($K$12))/[0]!nnn)</f>
        <v>1</v>
      </c>
      <c r="L15" s="8">
        <f>COS(-2*PI()*(ROW()-ROW($K$12))*(COLUMN()-COLUMN($K$12))/[0]!nnn)</f>
        <v>-0.7071067811865475</v>
      </c>
      <c r="M15" s="8">
        <f>COS(-2*PI()*(ROW()-ROW($K$12))*(COLUMN()-COLUMN($K$12))/[0]!nnn)</f>
        <v>-1.8369701987210297E-16</v>
      </c>
      <c r="N15" s="8">
        <f>COS(-2*PI()*(ROW()-ROW($K$12))*(COLUMN()-COLUMN($K$12))/[0]!nnn)</f>
        <v>0.7071067811865477</v>
      </c>
      <c r="O15" s="8">
        <f>COS(-2*PI()*(ROW()-ROW($K$12))*(COLUMN()-COLUMN($K$12))/[0]!nnn)</f>
        <v>-1</v>
      </c>
      <c r="P15" s="8">
        <f>COS(-2*PI()*(ROW()-ROW($K$12))*(COLUMN()-COLUMN($K$12))/[0]!nnn)</f>
        <v>0.7071067811865466</v>
      </c>
      <c r="Q15" s="8">
        <f>COS(-2*PI()*(ROW()-ROW($K$12))*(COLUMN()-COLUMN($K$12))/[0]!nnn)</f>
        <v>5.51091059616309E-16</v>
      </c>
      <c r="R15" s="8">
        <f>COS(-2*PI()*(ROW()-ROW($K$12))*(COLUMN()-COLUMN($K$12))/[0]!nnn)</f>
        <v>-0.7071067811865474</v>
      </c>
      <c r="T15" s="8">
        <f>SIN(-2*PI()*(ROW()-ROW($T$12))*(COLUMN()-COLUMN($T$12))/[0]!nnn)</f>
        <v>0</v>
      </c>
      <c r="U15" s="8">
        <f>SIN(-2*PI()*(ROW()-ROW($T$12))*(COLUMN()-COLUMN($T$12))/[0]!nnn)</f>
        <v>-0.7071067811865476</v>
      </c>
      <c r="V15" s="8">
        <f>SIN(-2*PI()*(ROW()-ROW($T$12))*(COLUMN()-COLUMN($T$12))/[0]!nnn)</f>
        <v>1</v>
      </c>
      <c r="W15" s="8">
        <f>SIN(-2*PI()*(ROW()-ROW($T$12))*(COLUMN()-COLUMN($T$12))/[0]!nnn)</f>
        <v>-0.7071067811865474</v>
      </c>
      <c r="X15" s="8">
        <f>SIN(-2*PI()*(ROW()-ROW($T$12))*(COLUMN()-COLUMN($T$12))/[0]!nnn)</f>
        <v>-3.6739403974420594E-16</v>
      </c>
      <c r="Y15" s="8">
        <f>SIN(-2*PI()*(ROW()-ROW($T$12))*(COLUMN()-COLUMN($T$12))/[0]!nnn)</f>
        <v>0.7071067811865485</v>
      </c>
      <c r="Z15" s="8">
        <f>SIN(-2*PI()*(ROW()-ROW($T$12))*(COLUMN()-COLUMN($T$12))/[0]!nnn)</f>
        <v>-1</v>
      </c>
      <c r="AA15" s="8">
        <f>SIN(-2*PI()*(ROW()-ROW($T$12))*(COLUMN()-COLUMN($T$12))/[0]!nnn)</f>
        <v>0.7071067811865477</v>
      </c>
    </row>
    <row r="16" spans="1:27" ht="12">
      <c r="A16" s="5">
        <f>(ROW()-ROW(A$12))*[0]!dt</f>
        <v>4</v>
      </c>
      <c r="B16" s="13">
        <f>COS([0]!fx*2*PI()*A16/[0]!dt)</f>
        <v>-0.8090169943749473</v>
      </c>
      <c r="C16" s="13">
        <f>SIN([0]!fx*2*PI()*A16/[0]!dt)</f>
        <v>0.5877852522924732</v>
      </c>
      <c r="D16" s="5">
        <f>SQRT(B16*B16+C16*C16)</f>
        <v>1</v>
      </c>
      <c r="F16" s="3">
        <f>COS(-[0]!het*2*PI()*A16/[0]!dt)</f>
        <v>-0.8090169943749473</v>
      </c>
      <c r="G16" s="3">
        <f>SIN(-[0]!het*2*PI()*A16/[0]!dt)</f>
        <v>-0.5877852522924732</v>
      </c>
      <c r="H16" s="7">
        <f>F16*B16-G16*C16</f>
        <v>1</v>
      </c>
      <c r="I16" s="7">
        <f>F16*C16+G16*B16</f>
        <v>0</v>
      </c>
      <c r="K16" s="8">
        <f>COS(-2*PI()*(ROW()-ROW($K$12))*(COLUMN()-COLUMN($K$12))/[0]!nnn)</f>
        <v>1</v>
      </c>
      <c r="L16" s="8">
        <f>COS(-2*PI()*(ROW()-ROW($K$12))*(COLUMN()-COLUMN($K$12))/[0]!nnn)</f>
        <v>-1</v>
      </c>
      <c r="M16" s="8">
        <f>COS(-2*PI()*(ROW()-ROW($K$12))*(COLUMN()-COLUMN($K$12))/[0]!nnn)</f>
        <v>1</v>
      </c>
      <c r="N16" s="8">
        <f>COS(-2*PI()*(ROW()-ROW($K$12))*(COLUMN()-COLUMN($K$12))/[0]!nnn)</f>
        <v>-1</v>
      </c>
      <c r="O16" s="8">
        <f>COS(-2*PI()*(ROW()-ROW($K$12))*(COLUMN()-COLUMN($K$12))/[0]!nnn)</f>
        <v>1</v>
      </c>
      <c r="P16" s="8">
        <f>COS(-2*PI()*(ROW()-ROW($K$12))*(COLUMN()-COLUMN($K$12))/[0]!nnn)</f>
        <v>-1</v>
      </c>
      <c r="Q16" s="8">
        <f>COS(-2*PI()*(ROW()-ROW($K$12))*(COLUMN()-COLUMN($K$12))/[0]!nnn)</f>
        <v>1</v>
      </c>
      <c r="R16" s="8">
        <f>COS(-2*PI()*(ROW()-ROW($K$12))*(COLUMN()-COLUMN($K$12))/[0]!nnn)</f>
        <v>-1</v>
      </c>
      <c r="T16" s="8">
        <f>SIN(-2*PI()*(ROW()-ROW($T$12))*(COLUMN()-COLUMN($T$12))/[0]!nnn)</f>
        <v>0</v>
      </c>
      <c r="U16" s="8">
        <f>SIN(-2*PI()*(ROW()-ROW($T$12))*(COLUMN()-COLUMN($T$12))/[0]!nnn)</f>
        <v>-1.2246467991473532E-16</v>
      </c>
      <c r="V16" s="8">
        <f>SIN(-2*PI()*(ROW()-ROW($T$12))*(COLUMN()-COLUMN($T$12))/[0]!nnn)</f>
        <v>2.4492935982947064E-16</v>
      </c>
      <c r="W16" s="8">
        <f>SIN(-2*PI()*(ROW()-ROW($T$12))*(COLUMN()-COLUMN($T$12))/[0]!nnn)</f>
        <v>-3.6739403974420594E-16</v>
      </c>
      <c r="X16" s="8">
        <f>SIN(-2*PI()*(ROW()-ROW($T$12))*(COLUMN()-COLUMN($T$12))/[0]!nnn)</f>
        <v>4.898587196589413E-16</v>
      </c>
      <c r="Y16" s="8">
        <f>SIN(-2*PI()*(ROW()-ROW($T$12))*(COLUMN()-COLUMN($T$12))/[0]!nnn)</f>
        <v>-6.123233995736766E-16</v>
      </c>
      <c r="Z16" s="8">
        <f>SIN(-2*PI()*(ROW()-ROW($T$12))*(COLUMN()-COLUMN($T$12))/[0]!nnn)</f>
        <v>7.347880794884119E-16</v>
      </c>
      <c r="AA16" s="8">
        <f>SIN(-2*PI()*(ROW()-ROW($T$12))*(COLUMN()-COLUMN($T$12))/[0]!nnn)</f>
        <v>-8.572527594031472E-16</v>
      </c>
    </row>
    <row r="17" spans="1:27" ht="12">
      <c r="A17" s="5">
        <f>(ROW()-ROW(A$12))*[0]!dt</f>
        <v>5</v>
      </c>
      <c r="B17" s="13">
        <f>COS([0]!fx*2*PI()*A17/[0]!dt)</f>
        <v>-1</v>
      </c>
      <c r="C17" s="13">
        <f>SIN([0]!fx*2*PI()*A17/[0]!dt)</f>
        <v>1.2246467991473532E-16</v>
      </c>
      <c r="D17" s="5">
        <f>SQRT(B17*B17+C17*C17)</f>
        <v>1</v>
      </c>
      <c r="F17" s="3">
        <f>COS(-[0]!het*2*PI()*A17/[0]!dt)</f>
        <v>-1</v>
      </c>
      <c r="G17" s="3">
        <f>SIN(-[0]!het*2*PI()*A17/[0]!dt)</f>
        <v>-1.2246467991473532E-16</v>
      </c>
      <c r="H17" s="7">
        <f>F17*B17-G17*C17</f>
        <v>1</v>
      </c>
      <c r="I17" s="7">
        <f>F17*C17+G17*B17</f>
        <v>0</v>
      </c>
      <c r="K17" s="8">
        <f>COS(-2*PI()*(ROW()-ROW($K$12))*(COLUMN()-COLUMN($K$12))/[0]!nnn)</f>
        <v>1</v>
      </c>
      <c r="L17" s="8">
        <f>COS(-2*PI()*(ROW()-ROW($K$12))*(COLUMN()-COLUMN($K$12))/[0]!nnn)</f>
        <v>-0.7071067811865477</v>
      </c>
      <c r="M17" s="8">
        <f>COS(-2*PI()*(ROW()-ROW($K$12))*(COLUMN()-COLUMN($K$12))/[0]!nnn)</f>
        <v>3.061616997868383E-16</v>
      </c>
      <c r="N17" s="8">
        <f>COS(-2*PI()*(ROW()-ROW($K$12))*(COLUMN()-COLUMN($K$12))/[0]!nnn)</f>
        <v>0.7071067811865466</v>
      </c>
      <c r="O17" s="8">
        <f>COS(-2*PI()*(ROW()-ROW($K$12))*(COLUMN()-COLUMN($K$12))/[0]!nnn)</f>
        <v>-1</v>
      </c>
      <c r="P17" s="8">
        <f>COS(-2*PI()*(ROW()-ROW($K$12))*(COLUMN()-COLUMN($K$12))/[0]!nnn)</f>
        <v>0.7071067811865475</v>
      </c>
      <c r="Q17" s="8">
        <f>COS(-2*PI()*(ROW()-ROW($K$12))*(COLUMN()-COLUMN($K$12))/[0]!nnn)</f>
        <v>-2.6948419387607653E-15</v>
      </c>
      <c r="R17" s="8">
        <f>COS(-2*PI()*(ROW()-ROW($K$12))*(COLUMN()-COLUMN($K$12))/[0]!nnn)</f>
        <v>-0.7071067811865461</v>
      </c>
      <c r="T17" s="8">
        <f>SIN(-2*PI()*(ROW()-ROW($T$12))*(COLUMN()-COLUMN($T$12))/[0]!nnn)</f>
        <v>0</v>
      </c>
      <c r="U17" s="8">
        <f>SIN(-2*PI()*(ROW()-ROW($T$12))*(COLUMN()-COLUMN($T$12))/[0]!nnn)</f>
        <v>0.7071067811865475</v>
      </c>
      <c r="V17" s="8">
        <f>SIN(-2*PI()*(ROW()-ROW($T$12))*(COLUMN()-COLUMN($T$12))/[0]!nnn)</f>
        <v>-1</v>
      </c>
      <c r="W17" s="8">
        <f>SIN(-2*PI()*(ROW()-ROW($T$12))*(COLUMN()-COLUMN($T$12))/[0]!nnn)</f>
        <v>0.7071067811865485</v>
      </c>
      <c r="X17" s="8">
        <f>SIN(-2*PI()*(ROW()-ROW($T$12))*(COLUMN()-COLUMN($T$12))/[0]!nnn)</f>
        <v>-6.123233995736766E-16</v>
      </c>
      <c r="Y17" s="8">
        <f>SIN(-2*PI()*(ROW()-ROW($T$12))*(COLUMN()-COLUMN($T$12))/[0]!nnn)</f>
        <v>-0.7071067811865476</v>
      </c>
      <c r="Z17" s="8">
        <f>SIN(-2*PI()*(ROW()-ROW($T$12))*(COLUMN()-COLUMN($T$12))/[0]!nnn)</f>
        <v>1</v>
      </c>
      <c r="AA17" s="8">
        <f>SIN(-2*PI()*(ROW()-ROW($T$12))*(COLUMN()-COLUMN($T$12))/[0]!nnn)</f>
        <v>-0.7071067811865489</v>
      </c>
    </row>
    <row r="18" spans="1:27" ht="12">
      <c r="A18" s="5">
        <f>(ROW()-ROW(A$12))*[0]!dt</f>
        <v>6</v>
      </c>
      <c r="B18" s="13">
        <f>COS([0]!fx*2*PI()*A18/[0]!dt)</f>
        <v>-0.8090169943749476</v>
      </c>
      <c r="C18" s="13">
        <f>SIN([0]!fx*2*PI()*A18/[0]!dt)</f>
        <v>-0.587785252292473</v>
      </c>
      <c r="D18" s="5">
        <f>SQRT(B18*B18+C18*C18)</f>
        <v>1</v>
      </c>
      <c r="F18" s="3">
        <f>COS(-[0]!het*2*PI()*A18/[0]!dt)</f>
        <v>-0.8090169943749476</v>
      </c>
      <c r="G18" s="3">
        <f>SIN(-[0]!het*2*PI()*A18/[0]!dt)</f>
        <v>0.587785252292473</v>
      </c>
      <c r="H18" s="7">
        <f>F18*B18-G18*C18</f>
        <v>1</v>
      </c>
      <c r="I18" s="7">
        <f>F18*C18+G18*B18</f>
        <v>0</v>
      </c>
      <c r="K18" s="8">
        <f>COS(-2*PI()*(ROW()-ROW($K$12))*(COLUMN()-COLUMN($K$12))/[0]!nnn)</f>
        <v>1</v>
      </c>
      <c r="L18" s="8">
        <f>COS(-2*PI()*(ROW()-ROW($K$12))*(COLUMN()-COLUMN($K$12))/[0]!nnn)</f>
        <v>-1.8369701987210297E-16</v>
      </c>
      <c r="M18" s="8">
        <f>COS(-2*PI()*(ROW()-ROW($K$12))*(COLUMN()-COLUMN($K$12))/[0]!nnn)</f>
        <v>-1</v>
      </c>
      <c r="N18" s="8">
        <f>COS(-2*PI()*(ROW()-ROW($K$12))*(COLUMN()-COLUMN($K$12))/[0]!nnn)</f>
        <v>5.51091059616309E-16</v>
      </c>
      <c r="O18" s="8">
        <f>COS(-2*PI()*(ROW()-ROW($K$12))*(COLUMN()-COLUMN($K$12))/[0]!nnn)</f>
        <v>1</v>
      </c>
      <c r="P18" s="8">
        <f>COS(-2*PI()*(ROW()-ROW($K$12))*(COLUMN()-COLUMN($K$12))/[0]!nnn)</f>
        <v>-2.6948419387607653E-15</v>
      </c>
      <c r="Q18" s="8">
        <f>COS(-2*PI()*(ROW()-ROW($K$12))*(COLUMN()-COLUMN($K$12))/[0]!nnn)</f>
        <v>-1</v>
      </c>
      <c r="R18" s="8">
        <f>COS(-2*PI()*(ROW()-ROW($K$12))*(COLUMN()-COLUMN($K$12))/[0]!nnn)</f>
        <v>-4.904777002955296E-16</v>
      </c>
      <c r="T18" s="8">
        <f>SIN(-2*PI()*(ROW()-ROW($T$12))*(COLUMN()-COLUMN($T$12))/[0]!nnn)</f>
        <v>0</v>
      </c>
      <c r="U18" s="8">
        <f>SIN(-2*PI()*(ROW()-ROW($T$12))*(COLUMN()-COLUMN($T$12))/[0]!nnn)</f>
        <v>1</v>
      </c>
      <c r="V18" s="8">
        <f>SIN(-2*PI()*(ROW()-ROW($T$12))*(COLUMN()-COLUMN($T$12))/[0]!nnn)</f>
        <v>-3.6739403974420594E-16</v>
      </c>
      <c r="W18" s="8">
        <f>SIN(-2*PI()*(ROW()-ROW($T$12))*(COLUMN()-COLUMN($T$12))/[0]!nnn)</f>
        <v>-1</v>
      </c>
      <c r="X18" s="8">
        <f>SIN(-2*PI()*(ROW()-ROW($T$12))*(COLUMN()-COLUMN($T$12))/[0]!nnn)</f>
        <v>7.347880794884119E-16</v>
      </c>
      <c r="Y18" s="8">
        <f>SIN(-2*PI()*(ROW()-ROW($T$12))*(COLUMN()-COLUMN($T$12))/[0]!nnn)</f>
        <v>1</v>
      </c>
      <c r="Z18" s="8">
        <f>SIN(-2*PI()*(ROW()-ROW($T$12))*(COLUMN()-COLUMN($T$12))/[0]!nnn)</f>
        <v>-1.102182119232618E-15</v>
      </c>
      <c r="AA18" s="8">
        <f>SIN(-2*PI()*(ROW()-ROW($T$12))*(COLUMN()-COLUMN($T$12))/[0]!nnn)</f>
        <v>-1</v>
      </c>
    </row>
    <row r="19" spans="1:27" ht="12">
      <c r="A19" s="5">
        <f>(ROW()-ROW(A$12))*[0]!dt</f>
        <v>7</v>
      </c>
      <c r="B19" s="13">
        <f>COS([0]!fx*2*PI()*A19/[0]!dt)</f>
        <v>-0.30901699437494756</v>
      </c>
      <c r="C19" s="13">
        <f>SIN([0]!fx*2*PI()*A19/[0]!dt)</f>
        <v>-0.9510565162951535</v>
      </c>
      <c r="D19" s="5">
        <f>SQRT(B19*B19+C19*C19)</f>
        <v>1</v>
      </c>
      <c r="F19" s="3">
        <f>COS(-[0]!het*2*PI()*A19/[0]!dt)</f>
        <v>-0.30901699437494756</v>
      </c>
      <c r="G19" s="3">
        <f>SIN(-[0]!het*2*PI()*A19/[0]!dt)</f>
        <v>0.9510565162951535</v>
      </c>
      <c r="H19" s="7">
        <f>F19*B19-G19*C19</f>
        <v>1</v>
      </c>
      <c r="I19" s="7">
        <f>F19*C19+G19*B19</f>
        <v>0</v>
      </c>
      <c r="K19" s="8">
        <f>COS(-2*PI()*(ROW()-ROW($K$12))*(COLUMN()-COLUMN($K$12))/[0]!nnn)</f>
        <v>1</v>
      </c>
      <c r="L19" s="8">
        <f>COS(-2*PI()*(ROW()-ROW($K$12))*(COLUMN()-COLUMN($K$12))/[0]!nnn)</f>
        <v>0.7071067811865474</v>
      </c>
      <c r="M19" s="8">
        <f>COS(-2*PI()*(ROW()-ROW($K$12))*(COLUMN()-COLUMN($K$12))/[0]!nnn)</f>
        <v>-4.286263797015736E-16</v>
      </c>
      <c r="N19" s="8">
        <f>COS(-2*PI()*(ROW()-ROW($K$12))*(COLUMN()-COLUMN($K$12))/[0]!nnn)</f>
        <v>-0.7071067811865474</v>
      </c>
      <c r="O19" s="8">
        <f>COS(-2*PI()*(ROW()-ROW($K$12))*(COLUMN()-COLUMN($K$12))/[0]!nnn)</f>
        <v>-1</v>
      </c>
      <c r="P19" s="8">
        <f>COS(-2*PI()*(ROW()-ROW($K$12))*(COLUMN()-COLUMN($K$12))/[0]!nnn)</f>
        <v>-0.7071067811865461</v>
      </c>
      <c r="Q19" s="8">
        <f>COS(-2*PI()*(ROW()-ROW($K$12))*(COLUMN()-COLUMN($K$12))/[0]!nnn)</f>
        <v>-4.904777002955296E-16</v>
      </c>
      <c r="R19" s="8">
        <f>COS(-2*PI()*(ROW()-ROW($K$12))*(COLUMN()-COLUMN($K$12))/[0]!nnn)</f>
        <v>0.7071067811865505</v>
      </c>
      <c r="T19" s="8">
        <f>SIN(-2*PI()*(ROW()-ROW($T$12))*(COLUMN()-COLUMN($T$12))/[0]!nnn)</f>
        <v>0</v>
      </c>
      <c r="U19" s="8">
        <f>SIN(-2*PI()*(ROW()-ROW($T$12))*(COLUMN()-COLUMN($T$12))/[0]!nnn)</f>
        <v>0.7071067811865477</v>
      </c>
      <c r="V19" s="8">
        <f>SIN(-2*PI()*(ROW()-ROW($T$12))*(COLUMN()-COLUMN($T$12))/[0]!nnn)</f>
        <v>1</v>
      </c>
      <c r="W19" s="8">
        <f>SIN(-2*PI()*(ROW()-ROW($T$12))*(COLUMN()-COLUMN($T$12))/[0]!nnn)</f>
        <v>0.7071067811865477</v>
      </c>
      <c r="X19" s="8">
        <f>SIN(-2*PI()*(ROW()-ROW($T$12))*(COLUMN()-COLUMN($T$12))/[0]!nnn)</f>
        <v>-8.572527594031472E-16</v>
      </c>
      <c r="Y19" s="8">
        <f>SIN(-2*PI()*(ROW()-ROW($T$12))*(COLUMN()-COLUMN($T$12))/[0]!nnn)</f>
        <v>-0.7071067811865489</v>
      </c>
      <c r="Z19" s="8">
        <f>SIN(-2*PI()*(ROW()-ROW($T$12))*(COLUMN()-COLUMN($T$12))/[0]!nnn)</f>
        <v>-1</v>
      </c>
      <c r="AA19" s="8">
        <f>SIN(-2*PI()*(ROW()-ROW($T$12))*(COLUMN()-COLUMN($T$12))/[0]!nnn)</f>
        <v>-0.7071067811865446</v>
      </c>
    </row>
    <row r="20" spans="1:3" ht="12">
      <c r="A20" s="5">
        <f>(ROW()-ROW(A$12))*[0]!dt</f>
        <v>8</v>
      </c>
      <c r="B20" s="13">
        <f>COS([0]!fx*2*PI()*A20/[0]!dt)</f>
        <v>0.30901699437494723</v>
      </c>
      <c r="C20" s="10">
        <f>SIN([0]!fx*2*PI()*A20/[0]!dt)</f>
        <v>-0.9510565162951536</v>
      </c>
    </row>
    <row r="21" spans="1:3" ht="12">
      <c r="A21" s="5">
        <f>(ROW()-ROW(A$12))*[0]!dt</f>
        <v>9</v>
      </c>
      <c r="B21" s="13">
        <f>COS([0]!fx*2*PI()*A21/[0]!dt)</f>
        <v>0.8090169943749473</v>
      </c>
      <c r="C21" s="7">
        <f>C12</f>
        <v>0</v>
      </c>
    </row>
    <row r="22" spans="1:10" ht="12.75">
      <c r="A22" s="5">
        <f>(ROW()-ROW(A$12))*[0]!dt</f>
        <v>10</v>
      </c>
      <c r="B22" s="13">
        <f>COS([0]!fx*2*PI()*A22/[0]!dt)</f>
        <v>1</v>
      </c>
      <c r="C22" s="7">
        <f>C13</f>
        <v>0.5877852522924731</v>
      </c>
      <c r="J22" s="5" t="s">
        <v>13</v>
      </c>
    </row>
    <row r="23" spans="1:18" ht="12">
      <c r="A23" s="5">
        <f>(ROW()-ROW(A$12))*[0]!dt</f>
        <v>11</v>
      </c>
      <c r="B23" s="13">
        <f>COS([0]!fx*2*PI()*A23/[0]!dt)</f>
        <v>0.8090169943749476</v>
      </c>
      <c r="C23" s="7">
        <f>C14</f>
        <v>0.9510565162951535</v>
      </c>
      <c r="J23" s="5" t="s">
        <v>14</v>
      </c>
      <c r="K23" s="5">
        <f>(COLUMN()-COLUMN($K$12))/[0]!dt/[0]!nnn</f>
        <v>0</v>
      </c>
      <c r="L23" s="5">
        <f>(COLUMN()-COLUMN($K$12))/[0]!dt/[0]!nnn</f>
        <v>0.125</v>
      </c>
      <c r="M23" s="5">
        <f>(COLUMN()-COLUMN($K$12))/[0]!dt/[0]!nnn</f>
        <v>0.25</v>
      </c>
      <c r="N23" s="5">
        <f>(COLUMN()-COLUMN($K$12))/[0]!dt/[0]!nnn</f>
        <v>0.375</v>
      </c>
      <c r="O23" s="5">
        <f>(COLUMN()-COLUMN($K$12))/[0]!dt/[0]!nnn</f>
        <v>0.5</v>
      </c>
      <c r="P23" s="5">
        <f>(COLUMN()-COLUMN($K$12))/[0]!dt/[0]!nnn</f>
        <v>0.625</v>
      </c>
      <c r="Q23" s="5">
        <f>(COLUMN()-COLUMN($K$12))/[0]!dt/[0]!nnn</f>
        <v>0.75</v>
      </c>
      <c r="R23" s="5">
        <f>(COLUMN()-COLUMN($K$12))/[0]!dt/[0]!nnn</f>
        <v>0.875</v>
      </c>
    </row>
    <row r="24" spans="1:18" ht="12">
      <c r="A24" s="5">
        <f>(ROW()-ROW(A$12))*[0]!dt</f>
        <v>12</v>
      </c>
      <c r="B24" s="13">
        <f>COS([0]!fx*2*PI()*A24/[0]!dt)</f>
        <v>0.30901699437494773</v>
      </c>
      <c r="C24" s="7">
        <f>C15</f>
        <v>0.9510565162951536</v>
      </c>
      <c r="J24" s="6" t="s">
        <v>15</v>
      </c>
      <c r="K24" s="6">
        <f>(SUMPRODUCT($B12:$B19,K12:K19)-SUMPRODUCT($C12:$C19,T12:T19))*($A$13-$A$12)</f>
        <v>-1.118033988749895</v>
      </c>
      <c r="L24" s="6">
        <f>(SUMPRODUCT($B12:$B19,L12:L19)-SUMPRODUCT($C12:$C19,U12:U19))*($A$13-$A$12)</f>
        <v>6.387650908672175</v>
      </c>
      <c r="M24" s="6">
        <f>(SUMPRODUCT($B12:$B19,M12:M19)-SUMPRODUCT($C12:$C19,V12:V19))*($A$13-$A$12)</f>
        <v>1.2787682579175255</v>
      </c>
      <c r="N24" s="6">
        <f>(SUMPRODUCT($B12:$B19,N12:N19)-SUMPRODUCT($C12:$C19,W12:W19))*($A$13-$A$12)</f>
        <v>0.7516310034884578</v>
      </c>
      <c r="O24" s="6">
        <f>(SUMPRODUCT($B12:$B19,O12:O19)-SUMPRODUCT($C12:$C19,X12:X19))*($A$13-$A$12)</f>
        <v>0.4999999999999995</v>
      </c>
      <c r="P24" s="6">
        <f>(SUMPRODUCT($B12:$B19,P12:P19)-SUMPRODUCT($C12:$C19,Y12:Y19))*($A$13-$A$12)</f>
        <v>0.30806661725297446</v>
      </c>
      <c r="Q24" s="6">
        <f>(SUMPRODUCT($B12:$B19,Q12:Q19)-SUMPRODUCT($C12:$C19,Z12:Z19))*($A$13-$A$12)</f>
        <v>0.10319775333258141</v>
      </c>
      <c r="R24" s="6">
        <f>(SUMPRODUCT($B12:$B19,R12:R19)-SUMPRODUCT($C12:$C19,AA12:AA19))*($A$13-$A$12)</f>
        <v>-0.21128055191381456</v>
      </c>
    </row>
    <row r="25" spans="1:18" ht="12">
      <c r="A25" s="5">
        <f>(ROW()-ROW(A$12))*[0]!dt</f>
        <v>13</v>
      </c>
      <c r="B25" s="13">
        <f>COS([0]!fx*2*PI()*A25/[0]!dt)</f>
        <v>-0.3090169943749471</v>
      </c>
      <c r="C25" s="7">
        <f>C16</f>
        <v>0.5877852522924732</v>
      </c>
      <c r="J25" s="6" t="s">
        <v>16</v>
      </c>
      <c r="K25" s="6">
        <f>(SUMPRODUCT($B12:$B19,T12:T19)+SUMPRODUCT($C12:$C19,K12:K19))*($A$13-$A$12)</f>
        <v>1.5388417685876272</v>
      </c>
      <c r="L25" s="6">
        <f>(SUMPRODUCT($B12:$B19,U12:U19)+SUMPRODUCT($C12:$C19,L12:L19))*($A$13-$A$12)</f>
        <v>-3.9143575111970605</v>
      </c>
      <c r="M25" s="6">
        <f>(SUMPRODUCT($B12:$B19,V12:V19)+SUMPRODUCT($C12:$C19,M12:M19))*($A$13-$A$12)</f>
        <v>-0.20253699483504928</v>
      </c>
      <c r="N25" s="6">
        <f>(SUMPRODUCT($B12:$B19,W12:W19)+SUMPRODUCT($C12:$C19,N12:N19))*($A$13-$A$12)</f>
        <v>0.18045063860364985</v>
      </c>
      <c r="O25" s="6">
        <f>(SUMPRODUCT($B12:$B19,X12:X19)+SUMPRODUCT($C12:$C19,O12:O19))*($A$13-$A$12)</f>
        <v>0.3632712640026804</v>
      </c>
      <c r="P25" s="6">
        <f>(SUMPRODUCT($B12:$B19,Y12:Y19)+SUMPRODUCT($C12:$C19,P12:P19))*($A$13-$A$12)</f>
        <v>0.5027190291123252</v>
      </c>
      <c r="Q25" s="6">
        <f>(SUMPRODUCT($B12:$B19,Z12:Z19)+SUMPRODUCT($C12:$C19,Q12:Q19))*($A$13-$A$12)</f>
        <v>0.6515649714146361</v>
      </c>
      <c r="R25" s="6">
        <f>(SUMPRODUCT($B12:$B19,AA12:AA19)+SUMPRODUCT($C12:$C19,R12:R19))*($A$13-$A$12)</f>
        <v>0.8800468343111909</v>
      </c>
    </row>
    <row r="26" spans="1:18" ht="12">
      <c r="A26" s="5">
        <f>(ROW()-ROW(A$12))*[0]!dt</f>
        <v>14</v>
      </c>
      <c r="B26" s="13">
        <f>COS([0]!fx*2*PI()*A26/[0]!dt)</f>
        <v>-0.8090169943749472</v>
      </c>
      <c r="C26" s="7">
        <f>C17</f>
        <v>1.2246467991473532E-16</v>
      </c>
      <c r="J26" s="5" t="s">
        <v>17</v>
      </c>
      <c r="K26" s="5">
        <f>SQRT(K24*K24+K25*K25)</f>
        <v>1.9021130325903077</v>
      </c>
      <c r="L26" s="5">
        <f>SQRT(L24*L24+L25*L25)</f>
        <v>7.491613901992368</v>
      </c>
      <c r="M26" s="5">
        <f>SQRT(M24*M24+M25*M25)</f>
        <v>1.2947082651061728</v>
      </c>
      <c r="N26" s="5">
        <f>SQRT(N24*N24+N25*N25)</f>
        <v>0.7729887440173571</v>
      </c>
      <c r="O26" s="5">
        <f>SQRT(O24*O24+O25*O25)</f>
        <v>0.6180339887498945</v>
      </c>
      <c r="P26" s="5">
        <f>SQRT(P24*P24+P25*P25)</f>
        <v>0.5896028009578395</v>
      </c>
      <c r="Q26" s="5">
        <f>SQRT(Q24*Q24+Q25*Q25)</f>
        <v>0.6596868107423763</v>
      </c>
      <c r="R26" s="5">
        <f>SQRT(R24*R24+R25*R25)</f>
        <v>0.9050535355425969</v>
      </c>
    </row>
    <row r="27" spans="1:3" ht="12">
      <c r="A27" s="5">
        <f>(ROW()-ROW(A$12))*[0]!dt</f>
        <v>15</v>
      </c>
      <c r="B27" s="13">
        <f>COS([0]!fx*2*PI()*A27/[0]!dt)</f>
        <v>-1</v>
      </c>
      <c r="C27" s="7">
        <f>C18</f>
        <v>-0.587785252292473</v>
      </c>
    </row>
    <row r="28" spans="1:11" ht="12">
      <c r="A28" s="5">
        <f>(ROW()-ROW(A$12))*[0]!dt</f>
        <v>16</v>
      </c>
      <c r="B28" s="13">
        <f>COS([0]!fx*2*PI()*A28/[0]!dt)</f>
        <v>-0.8090169943749477</v>
      </c>
      <c r="C28" s="7">
        <f>C19</f>
        <v>-0.9510565162951535</v>
      </c>
      <c r="J28" s="6" t="s">
        <v>18</v>
      </c>
      <c r="K28" s="6">
        <f>SUMPRODUCT(K24:R25,K24:R25)*[0]!df</f>
        <v>8</v>
      </c>
    </row>
    <row r="29" spans="1:11" ht="12">
      <c r="A29" s="5">
        <f>(ROW()-ROW(A$12))*[0]!dt</f>
        <v>17</v>
      </c>
      <c r="B29" s="13">
        <f>COS([0]!fx*2*PI()*A29/[0]!dt)</f>
        <v>-0.30901699437494784</v>
      </c>
      <c r="C29" s="7">
        <f>C20</f>
        <v>-0.9510565162951536</v>
      </c>
      <c r="J29" s="5" t="s">
        <v>19</v>
      </c>
      <c r="K29" s="5">
        <f>[0]!df</f>
        <v>0.125</v>
      </c>
    </row>
    <row r="30" ht="12"/>
    <row r="31" ht="12">
      <c r="J31" s="5" t="s">
        <v>20</v>
      </c>
    </row>
    <row r="32" spans="10:18" ht="12">
      <c r="J32" s="5" t="s">
        <v>14</v>
      </c>
      <c r="K32" s="5">
        <f>MOD(K23+[0]!het,[0]!nnn*[0]!df)</f>
        <v>0.1</v>
      </c>
      <c r="L32" s="5">
        <f>MOD(L23+[0]!het,[0]!nnn*[0]!df)</f>
        <v>0.225</v>
      </c>
      <c r="M32" s="5">
        <f>MOD(M23+[0]!het,[0]!nnn*[0]!df)</f>
        <v>0.35</v>
      </c>
      <c r="N32" s="5">
        <f>MOD(N23+[0]!het,[0]!nnn*[0]!df)</f>
        <v>0.475</v>
      </c>
      <c r="O32" s="5">
        <f>MOD(O23+[0]!het,[0]!nnn*[0]!df)</f>
        <v>0.6</v>
      </c>
      <c r="P32" s="5">
        <f>MOD(P23+[0]!het,[0]!nnn*[0]!df)</f>
        <v>0.725</v>
      </c>
      <c r="Q32" s="5">
        <f>MOD(Q23+[0]!het,[0]!nnn*[0]!df)</f>
        <v>0.85</v>
      </c>
      <c r="R32" s="5">
        <f>MOD(R23+[0]!het,[0]!nnn*[0]!df)</f>
        <v>0.975</v>
      </c>
    </row>
    <row r="33" spans="10:18" ht="12">
      <c r="J33" s="6" t="s">
        <v>15</v>
      </c>
      <c r="K33" s="6">
        <f>(SUMPRODUCT($H12:$H19,K12:K19)-SUMPRODUCT($I12:$I19,T12:T19))*($A$13-$A$12)</f>
        <v>8</v>
      </c>
      <c r="L33" s="6">
        <f>(SUMPRODUCT($H12:$H19,L12:L19)-SUMPRODUCT($I12:$I19,U12:U19))*($A$13-$A$12)</f>
        <v>-3.445092848397666E-16</v>
      </c>
      <c r="M33" s="6">
        <f>(SUMPRODUCT($H12:$H19,M12:M19)-SUMPRODUCT($I12:$I19,V12:V19))*($A$13-$A$12)</f>
        <v>-1.3390705736695494E-16</v>
      </c>
      <c r="N33" s="6">
        <f>(SUMPRODUCT($H12:$H19,N12:N19)-SUMPRODUCT($I12:$I19,W12:W19))*($A$13-$A$12)</f>
        <v>-1.8771747256837226E-16</v>
      </c>
      <c r="O33" s="6">
        <f>(SUMPRODUCT($H12:$H19,O12:O19)-SUMPRODUCT($I12:$I19,X12:X19))*($A$13-$A$12)</f>
        <v>-1.1102230246251565E-16</v>
      </c>
      <c r="P33" s="6">
        <f>(SUMPRODUCT($H12:$H19,P12:P19)-SUMPRODUCT($I12:$I19,Y12:Y19))*($A$13-$A$12)</f>
        <v>-2.1666356340488957E-15</v>
      </c>
      <c r="Q33" s="6">
        <f>(SUMPRODUCT($H12:$H19,Q12:Q19)-SUMPRODUCT($I12:$I19,Z12:Z19))*($A$13-$A$12)</f>
        <v>-2.7069032968495732E-15</v>
      </c>
      <c r="R33" s="6">
        <f>(SUMPRODUCT($H12:$H19,R12:R19)-SUMPRODUCT($I12:$I19,AA12:AA19))*($A$13-$A$12)</f>
        <v>3.4107657160410073E-15</v>
      </c>
    </row>
    <row r="34" spans="2:18" ht="12.75">
      <c r="B34" s="9" t="s">
        <v>18</v>
      </c>
      <c r="C34" s="9">
        <f>SUMPRODUCT(B12:C19,B12:C19)*(A13-A12)</f>
        <v>8</v>
      </c>
      <c r="J34" s="6" t="s">
        <v>16</v>
      </c>
      <c r="K34" s="6">
        <f>(SUMPRODUCT($H12:$H19,T12:T19)+SUMPRODUCT($I12:$I19,K12:K19))*($A$13-$A$12)</f>
        <v>0</v>
      </c>
      <c r="L34" s="6">
        <f>(SUMPRODUCT($H12:$H19,U12:U19)+SUMPRODUCT($I12:$I19,L12:L19))*($A$13-$A$12)</f>
        <v>9.957992501029599E-17</v>
      </c>
      <c r="M34" s="6">
        <f>(SUMPRODUCT($H12:$H19,V12:V19)+SUMPRODUCT($I12:$I19,M12:M19))*($A$13-$A$12)</f>
        <v>-2.449293598294706E-16</v>
      </c>
      <c r="N34" s="6">
        <f>(SUMPRODUCT($H12:$H19,W12:W19)+SUMPRODUCT($I12:$I19,N12:N19))*($A$13-$A$12)</f>
        <v>7.428289848809506E-16</v>
      </c>
      <c r="O34" s="6">
        <f>(SUMPRODUCT($H12:$H19,X12:X19)+SUMPRODUCT($I12:$I19,O12:O19))*($A$13-$A$12)</f>
        <v>-4.898587196589414E-16</v>
      </c>
      <c r="P34" s="6">
        <f>(SUMPRODUCT($H12:$H19,Y12:Y19)+SUMPRODUCT($I12:$I19,P12:P19))*($A$13-$A$12)</f>
        <v>-1.0564126094237391E-15</v>
      </c>
      <c r="Q34" s="6">
        <f>(SUMPRODUCT($H12:$H19,Z12:Z19)+SUMPRODUCT($I12:$I19,Q12:Q19))*($A$13-$A$12)</f>
        <v>-7.34788079488412E-16</v>
      </c>
      <c r="R34" s="6">
        <f>(SUMPRODUCT($H12:$H19,AA12:AA19)+SUMPRODUCT($I12:$I19,R12:R19))*($A$13-$A$12)</f>
        <v>9.191040799971032E-16</v>
      </c>
    </row>
    <row r="35" spans="10:18" ht="12">
      <c r="J35" s="5" t="s">
        <v>17</v>
      </c>
      <c r="K35" s="5">
        <f>SQRT(K33*K33+K34*K34)</f>
        <v>8</v>
      </c>
      <c r="L35" s="5">
        <f>SQRT(L33*L33+L34*L34)</f>
        <v>3.5861233777697E-16</v>
      </c>
      <c r="M35" s="5">
        <f>SQRT(M33*M33+M34*M34)</f>
        <v>2.791442124048988E-16</v>
      </c>
      <c r="N35" s="5">
        <f>SQRT(N33*N33+N34*N34)</f>
        <v>7.661806251052823E-16</v>
      </c>
      <c r="O35" s="5">
        <f>SQRT(O33*O33+O34*O34)</f>
        <v>5.022823079404406E-16</v>
      </c>
      <c r="P35" s="5">
        <f>SQRT(P33*P33+P34*P34)</f>
        <v>2.4104600332882382E-15</v>
      </c>
      <c r="Q35" s="5">
        <f>SQRT(Q33*Q33+Q34*Q34)</f>
        <v>2.8048598860287756E-15</v>
      </c>
      <c r="R35" s="5">
        <f>SQRT(R33*R33+R34*R34)</f>
        <v>3.5324318931280257E-15</v>
      </c>
    </row>
    <row r="36" ht="12"/>
    <row r="37" spans="10:11" ht="12">
      <c r="J37" s="6" t="s">
        <v>18</v>
      </c>
      <c r="K37" s="6">
        <f>SUMPRODUCT(K33:R34,K33:R34)*[0]!df</f>
        <v>8</v>
      </c>
    </row>
    <row r="38" ht="12"/>
    <row r="39" spans="3:18" ht="12">
      <c r="C39" s="5">
        <f>K23</f>
        <v>0</v>
      </c>
      <c r="D39" s="5">
        <f>K32</f>
        <v>0.1</v>
      </c>
      <c r="E39" s="5">
        <f>L23</f>
        <v>0.125</v>
      </c>
      <c r="F39" s="5">
        <f>L32</f>
        <v>0.225</v>
      </c>
      <c r="G39" s="5">
        <f>M23</f>
        <v>0.25</v>
      </c>
      <c r="H39" s="5">
        <f>M32</f>
        <v>0.35</v>
      </c>
      <c r="I39" s="5">
        <f>N23</f>
        <v>0.375</v>
      </c>
      <c r="J39" s="5">
        <f>N32</f>
        <v>0.475</v>
      </c>
      <c r="K39" s="5">
        <f>O23</f>
        <v>0.5</v>
      </c>
      <c r="L39" s="5">
        <f>O32</f>
        <v>0.6</v>
      </c>
      <c r="M39" s="5">
        <f>P23</f>
        <v>0.625</v>
      </c>
      <c r="N39" s="5">
        <f>P32</f>
        <v>0.725</v>
      </c>
      <c r="O39" s="5">
        <f>Q23</f>
        <v>0.75</v>
      </c>
      <c r="P39" s="5">
        <f>Q32</f>
        <v>0.85</v>
      </c>
      <c r="Q39" s="5">
        <f>R23</f>
        <v>0.875</v>
      </c>
      <c r="R39" s="5">
        <f>R32</f>
        <v>0.975</v>
      </c>
    </row>
    <row r="40" spans="1:28" ht="12">
      <c r="A40" s="16"/>
      <c r="B40" s="16"/>
      <c r="C40" s="5">
        <f>K24</f>
        <v>-1.118033988749895</v>
      </c>
      <c r="D40" s="5">
        <f>K33</f>
        <v>8</v>
      </c>
      <c r="E40" s="5">
        <f>L24</f>
        <v>6.387650908672175</v>
      </c>
      <c r="F40" s="5">
        <f>L33</f>
        <v>-3.445092848397666E-16</v>
      </c>
      <c r="G40" s="5">
        <f>M24</f>
        <v>1.2787682579175255</v>
      </c>
      <c r="H40" s="5">
        <f>M33</f>
        <v>-1.3390705736695494E-16</v>
      </c>
      <c r="I40" s="5">
        <f>N24</f>
        <v>0.7516310034884578</v>
      </c>
      <c r="J40" s="5">
        <f>N33</f>
        <v>-1.8771747256837226E-16</v>
      </c>
      <c r="K40" s="5">
        <f>O24</f>
        <v>0.4999999999999995</v>
      </c>
      <c r="L40" s="5">
        <f>O33</f>
        <v>-1.1102230246251565E-16</v>
      </c>
      <c r="M40" s="5">
        <f>P24</f>
        <v>0.30806661725297446</v>
      </c>
      <c r="N40" s="5">
        <f>P33</f>
        <v>-2.1666356340488957E-15</v>
      </c>
      <c r="O40" s="5">
        <f>Q24</f>
        <v>0.10319775333258141</v>
      </c>
      <c r="P40" s="5">
        <f>Q33</f>
        <v>-2.7069032968495732E-15</v>
      </c>
      <c r="Q40" s="5">
        <f>R24</f>
        <v>-0.21128055191381456</v>
      </c>
      <c r="R40" s="5">
        <f>R33</f>
        <v>3.4107657160410073E-15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2">
      <c r="A41" s="16"/>
      <c r="B41" s="16"/>
      <c r="C41" s="5">
        <f>K25</f>
        <v>1.5388417685876272</v>
      </c>
      <c r="D41" s="5">
        <f>K34</f>
        <v>0</v>
      </c>
      <c r="E41" s="5">
        <f>L25</f>
        <v>-3.9143575111970605</v>
      </c>
      <c r="F41" s="5">
        <f>L34</f>
        <v>9.957992501029599E-17</v>
      </c>
      <c r="G41" s="5">
        <f>M25</f>
        <v>-0.20253699483504928</v>
      </c>
      <c r="H41" s="5">
        <f>M34</f>
        <v>-2.449293598294706E-16</v>
      </c>
      <c r="I41" s="5">
        <f>N25</f>
        <v>0.18045063860364985</v>
      </c>
      <c r="J41" s="5">
        <f>N34</f>
        <v>7.428289848809506E-16</v>
      </c>
      <c r="K41" s="5">
        <f>O25</f>
        <v>0.3632712640026804</v>
      </c>
      <c r="L41" s="5">
        <f>O34</f>
        <v>-4.898587196589414E-16</v>
      </c>
      <c r="M41" s="5">
        <f>P25</f>
        <v>0.5027190291123252</v>
      </c>
      <c r="N41" s="5">
        <f>P34</f>
        <v>-1.0564126094237391E-15</v>
      </c>
      <c r="O41" s="5">
        <f>Q25</f>
        <v>0.6515649714146361</v>
      </c>
      <c r="P41" s="5">
        <f>Q34</f>
        <v>-7.34788079488412E-16</v>
      </c>
      <c r="Q41" s="5">
        <f>R25</f>
        <v>0.8800468343111909</v>
      </c>
      <c r="R41" s="5">
        <f>R34</f>
        <v>9.191040799971032E-16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ht="12.75">
      <c r="A44" s="5" t="s">
        <v>21</v>
      </c>
    </row>
    <row r="45" spans="1:4" ht="12.75">
      <c r="A45" s="5" t="s">
        <v>8</v>
      </c>
      <c r="B45" s="9" t="s">
        <v>9</v>
      </c>
      <c r="C45" s="9" t="s">
        <v>10</v>
      </c>
      <c r="D45" s="5" t="s">
        <v>11</v>
      </c>
    </row>
    <row r="46" spans="1:27" ht="12.75">
      <c r="A46" s="5">
        <f>(ROW()-ROW(A$46))/[0]!df/[0]!nnn</f>
        <v>0</v>
      </c>
      <c r="B46" s="9">
        <f>(SUMPRODUCT(K$24:R$24,K46:R46)-SUMPRODUCT(K$25:R$25,T46:AA46))*($L$23-$K$23)</f>
        <v>1.0000000000000004</v>
      </c>
      <c r="C46" s="9">
        <f>(SUMPRODUCT(K$25:R$25,K46:R46)+SUMPRODUCT(K$24:R$24,T46:AA46))*($L$23-$K$23)</f>
        <v>-1.3877787807814457E-17</v>
      </c>
      <c r="D46" s="5">
        <f>SQRT(B46*B46+C46*C46)</f>
        <v>1.0000000000000004</v>
      </c>
      <c r="J46" s="2" t="s">
        <v>22</v>
      </c>
      <c r="K46" s="4">
        <f>COS(2*PI()*(ROW()-ROW($K$46))*(COLUMN()-COLUMN($K$46))/[0]!nnn)</f>
        <v>1</v>
      </c>
      <c r="L46" s="4">
        <f>COS(2*PI()*(ROW()-ROW($K$46))*(COLUMN()-COLUMN($K$46))/[0]!nnn)</f>
        <v>1</v>
      </c>
      <c r="M46" s="4">
        <f>COS(2*PI()*(ROW()-ROW($K$46))*(COLUMN()-COLUMN($K$46))/[0]!nnn)</f>
        <v>1</v>
      </c>
      <c r="N46" s="4">
        <f>COS(2*PI()*(ROW()-ROW($K$46))*(COLUMN()-COLUMN($K$46))/[0]!nnn)</f>
        <v>1</v>
      </c>
      <c r="O46" s="4">
        <f>COS(2*PI()*(ROW()-ROW($K$46))*(COLUMN()-COLUMN($K$46))/[0]!nnn)</f>
        <v>1</v>
      </c>
      <c r="P46" s="4">
        <f>COS(2*PI()*(ROW()-ROW($K$46))*(COLUMN()-COLUMN($K$46))/[0]!nnn)</f>
        <v>1</v>
      </c>
      <c r="Q46" s="4">
        <f>COS(2*PI()*(ROW()-ROW($K$46))*(COLUMN()-COLUMN($K$46))/[0]!nnn)</f>
        <v>1</v>
      </c>
      <c r="R46" s="4">
        <f>COS(2*PI()*(ROW()-ROW($K$46))*(COLUMN()-COLUMN($K$46))/[0]!nnn)</f>
        <v>1</v>
      </c>
      <c r="T46" s="4">
        <f>SIN(2*PI()*(ROW()-ROW($T$46))*(COLUMN()-COLUMN($T$46))/[0]!nnn)</f>
        <v>0</v>
      </c>
      <c r="U46" s="4">
        <f>SIN(2*PI()*(ROW()-ROW($T$46))*(COLUMN()-COLUMN($T$46))/[0]!nnn)</f>
        <v>0</v>
      </c>
      <c r="V46" s="4">
        <f>SIN(2*PI()*(ROW()-ROW($T$46))*(COLUMN()-COLUMN($T$46))/[0]!nnn)</f>
        <v>0</v>
      </c>
      <c r="W46" s="4">
        <f>SIN(2*PI()*(ROW()-ROW($T$46))*(COLUMN()-COLUMN($T$46))/[0]!nnn)</f>
        <v>0</v>
      </c>
      <c r="X46" s="4">
        <f>SIN(2*PI()*(ROW()-ROW($T$46))*(COLUMN()-COLUMN($T$46))/[0]!nnn)</f>
        <v>0</v>
      </c>
      <c r="Y46" s="4">
        <f>SIN(2*PI()*(ROW()-ROW($T$46))*(COLUMN()-COLUMN($T$46))/[0]!nnn)</f>
        <v>0</v>
      </c>
      <c r="Z46" s="4">
        <f>SIN(2*PI()*(ROW()-ROW($T$46))*(COLUMN()-COLUMN($T$46))/[0]!nnn)</f>
        <v>0</v>
      </c>
      <c r="AA46" s="4">
        <f>SIN(2*PI()*(ROW()-ROW($T$46))*(COLUMN()-COLUMN($T$46))/[0]!nnn)</f>
        <v>0</v>
      </c>
    </row>
    <row r="47" spans="1:27" ht="12.75">
      <c r="A47" s="5">
        <f>(ROW()-ROW(A$46))/[0]!df/[0]!nnn</f>
        <v>1</v>
      </c>
      <c r="B47" s="9">
        <f>(SUMPRODUCT(K$24:R$24,K47:R47)-SUMPRODUCT(K$25:R$25,T47:AA47))*($L$23-$K$23)</f>
        <v>0.8090169943749477</v>
      </c>
      <c r="C47" s="9">
        <f>(SUMPRODUCT(K$25:R$25,K47:R47)+SUMPRODUCT(K$24:R$24,T47:AA47))*($L$23-$K$23)</f>
        <v>0.5877852522924729</v>
      </c>
      <c r="D47" s="5">
        <f>SQRT(B47*B47+C47*C47)</f>
        <v>1</v>
      </c>
      <c r="K47" s="4">
        <f>COS(2*PI()*(ROW()-ROW($K$46))*(COLUMN()-COLUMN($K$46))/[0]!nnn)</f>
        <v>1</v>
      </c>
      <c r="L47" s="4">
        <f>COS(2*PI()*(ROW()-ROW($K$46))*(COLUMN()-COLUMN($K$46))/[0]!nnn)</f>
        <v>0.7071067811865476</v>
      </c>
      <c r="M47" s="4">
        <f>COS(2*PI()*(ROW()-ROW($K$46))*(COLUMN()-COLUMN($K$46))/[0]!nnn)</f>
        <v>6.123233995736766E-17</v>
      </c>
      <c r="N47" s="4">
        <f>COS(2*PI()*(ROW()-ROW($K$46))*(COLUMN()-COLUMN($K$46))/[0]!nnn)</f>
        <v>-0.7071067811865475</v>
      </c>
      <c r="O47" s="4">
        <f>COS(2*PI()*(ROW()-ROW($K$46))*(COLUMN()-COLUMN($K$46))/[0]!nnn)</f>
        <v>-1</v>
      </c>
      <c r="P47" s="4">
        <f>COS(2*PI()*(ROW()-ROW($K$46))*(COLUMN()-COLUMN($K$46))/[0]!nnn)</f>
        <v>-0.7071067811865477</v>
      </c>
      <c r="Q47" s="4">
        <f>COS(2*PI()*(ROW()-ROW($K$46))*(COLUMN()-COLUMN($K$46))/[0]!nnn)</f>
        <v>-1.8369701987210297E-16</v>
      </c>
      <c r="R47" s="4">
        <f>COS(2*PI()*(ROW()-ROW($K$46))*(COLUMN()-COLUMN($K$46))/[0]!nnn)</f>
        <v>0.7071067811865474</v>
      </c>
      <c r="T47" s="4">
        <f>SIN(2*PI()*(ROW()-ROW($T$46))*(COLUMN()-COLUMN($T$46))/[0]!nnn)</f>
        <v>0</v>
      </c>
      <c r="U47" s="4">
        <f>SIN(2*PI()*(ROW()-ROW($T$46))*(COLUMN()-COLUMN($T$46))/[0]!nnn)</f>
        <v>0.7071067811865475</v>
      </c>
      <c r="V47" s="4">
        <f>SIN(2*PI()*(ROW()-ROW($T$46))*(COLUMN()-COLUMN($T$46))/[0]!nnn)</f>
        <v>1</v>
      </c>
      <c r="W47" s="4">
        <f>SIN(2*PI()*(ROW()-ROW($T$46))*(COLUMN()-COLUMN($T$46))/[0]!nnn)</f>
        <v>0.7071067811865476</v>
      </c>
      <c r="X47" s="4">
        <f>SIN(2*PI()*(ROW()-ROW($T$46))*(COLUMN()-COLUMN($T$46))/[0]!nnn)</f>
        <v>1.2246467991473532E-16</v>
      </c>
      <c r="Y47" s="4">
        <f>SIN(2*PI()*(ROW()-ROW($T$46))*(COLUMN()-COLUMN($T$46))/[0]!nnn)</f>
        <v>-0.7071067811865475</v>
      </c>
      <c r="Z47" s="4">
        <f>SIN(2*PI()*(ROW()-ROW($T$46))*(COLUMN()-COLUMN($T$46))/[0]!nnn)</f>
        <v>-1</v>
      </c>
      <c r="AA47" s="4">
        <f>SIN(2*PI()*(ROW()-ROW($T$46))*(COLUMN()-COLUMN($T$46))/[0]!nnn)</f>
        <v>-0.7071067811865477</v>
      </c>
    </row>
    <row r="48" spans="1:27" ht="12.75">
      <c r="A48" s="5">
        <f>(ROW()-ROW(A$46))/[0]!df/[0]!nnn</f>
        <v>2</v>
      </c>
      <c r="B48" s="9">
        <f>(SUMPRODUCT(K$24:R$24,K48:R48)-SUMPRODUCT(K$25:R$25,T48:AA48))*($L$23-$K$23)</f>
        <v>0.3090169943749468</v>
      </c>
      <c r="C48" s="9">
        <f>(SUMPRODUCT(K$25:R$25,K48:R48)+SUMPRODUCT(K$24:R$24,T48:AA48))*($L$23-$K$23)</f>
        <v>0.9510565162951533</v>
      </c>
      <c r="D48" s="5">
        <f>SQRT(B48*B48+C48*C48)</f>
        <v>0.9999999999999996</v>
      </c>
      <c r="K48" s="4">
        <f>COS(2*PI()*(ROW()-ROW($K$46))*(COLUMN()-COLUMN($K$46))/[0]!nnn)</f>
        <v>1</v>
      </c>
      <c r="L48" s="4">
        <f>COS(2*PI()*(ROW()-ROW($K$46))*(COLUMN()-COLUMN($K$46))/[0]!nnn)</f>
        <v>6.123233995736766E-17</v>
      </c>
      <c r="M48" s="4">
        <f>COS(2*PI()*(ROW()-ROW($K$46))*(COLUMN()-COLUMN($K$46))/[0]!nnn)</f>
        <v>-1</v>
      </c>
      <c r="N48" s="4">
        <f>COS(2*PI()*(ROW()-ROW($K$46))*(COLUMN()-COLUMN($K$46))/[0]!nnn)</f>
        <v>-1.8369701987210297E-16</v>
      </c>
      <c r="O48" s="4">
        <f>COS(2*PI()*(ROW()-ROW($K$46))*(COLUMN()-COLUMN($K$46))/[0]!nnn)</f>
        <v>1</v>
      </c>
      <c r="P48" s="4">
        <f>COS(2*PI()*(ROW()-ROW($K$46))*(COLUMN()-COLUMN($K$46))/[0]!nnn)</f>
        <v>3.061616997868383E-16</v>
      </c>
      <c r="Q48" s="4">
        <f>COS(2*PI()*(ROW()-ROW($K$46))*(COLUMN()-COLUMN($K$46))/[0]!nnn)</f>
        <v>-1</v>
      </c>
      <c r="R48" s="4">
        <f>COS(2*PI()*(ROW()-ROW($K$46))*(COLUMN()-COLUMN($K$46))/[0]!nnn)</f>
        <v>-4.286263797015736E-16</v>
      </c>
      <c r="T48" s="4">
        <f>SIN(2*PI()*(ROW()-ROW($T$46))*(COLUMN()-COLUMN($T$46))/[0]!nnn)</f>
        <v>0</v>
      </c>
      <c r="U48" s="4">
        <f>SIN(2*PI()*(ROW()-ROW($T$46))*(COLUMN()-COLUMN($T$46))/[0]!nnn)</f>
        <v>1</v>
      </c>
      <c r="V48" s="4">
        <f>SIN(2*PI()*(ROW()-ROW($T$46))*(COLUMN()-COLUMN($T$46))/[0]!nnn)</f>
        <v>1.2246467991473532E-16</v>
      </c>
      <c r="W48" s="4">
        <f>SIN(2*PI()*(ROW()-ROW($T$46))*(COLUMN()-COLUMN($T$46))/[0]!nnn)</f>
        <v>-1</v>
      </c>
      <c r="X48" s="4">
        <f>SIN(2*PI()*(ROW()-ROW($T$46))*(COLUMN()-COLUMN($T$46))/[0]!nnn)</f>
        <v>-2.4492935982947064E-16</v>
      </c>
      <c r="Y48" s="4">
        <f>SIN(2*PI()*(ROW()-ROW($T$46))*(COLUMN()-COLUMN($T$46))/[0]!nnn)</f>
        <v>1</v>
      </c>
      <c r="Z48" s="4">
        <f>SIN(2*PI()*(ROW()-ROW($T$46))*(COLUMN()-COLUMN($T$46))/[0]!nnn)</f>
        <v>3.6739403974420594E-16</v>
      </c>
      <c r="AA48" s="4">
        <f>SIN(2*PI()*(ROW()-ROW($T$46))*(COLUMN()-COLUMN($T$46))/[0]!nnn)</f>
        <v>-1</v>
      </c>
    </row>
    <row r="49" spans="1:27" ht="12.75">
      <c r="A49" s="5">
        <f>(ROW()-ROW(A$46))/[0]!df/[0]!nnn</f>
        <v>3</v>
      </c>
      <c r="B49" s="9">
        <f>(SUMPRODUCT(K$24:R$24,K49:R49)-SUMPRODUCT(K$25:R$25,T49:AA49))*($L$23-$K$23)</f>
        <v>-0.3090169943749475</v>
      </c>
      <c r="C49" s="9">
        <f>(SUMPRODUCT(K$25:R$25,K49:R49)+SUMPRODUCT(K$24:R$24,T49:AA49))*($L$23-$K$23)</f>
        <v>0.9510565162951539</v>
      </c>
      <c r="D49" s="5">
        <f>SQRT(B49*B49+C49*C49)</f>
        <v>1.0000000000000002</v>
      </c>
      <c r="K49" s="4">
        <f>COS(2*PI()*(ROW()-ROW($K$46))*(COLUMN()-COLUMN($K$46))/[0]!nnn)</f>
        <v>1</v>
      </c>
      <c r="L49" s="4">
        <f>COS(2*PI()*(ROW()-ROW($K$46))*(COLUMN()-COLUMN($K$46))/[0]!nnn)</f>
        <v>-0.7071067811865475</v>
      </c>
      <c r="M49" s="4">
        <f>COS(2*PI()*(ROW()-ROW($K$46))*(COLUMN()-COLUMN($K$46))/[0]!nnn)</f>
        <v>-1.8369701987210297E-16</v>
      </c>
      <c r="N49" s="4">
        <f>COS(2*PI()*(ROW()-ROW($K$46))*(COLUMN()-COLUMN($K$46))/[0]!nnn)</f>
        <v>0.7071067811865477</v>
      </c>
      <c r="O49" s="4">
        <f>COS(2*PI()*(ROW()-ROW($K$46))*(COLUMN()-COLUMN($K$46))/[0]!nnn)</f>
        <v>-1</v>
      </c>
      <c r="P49" s="4">
        <f>COS(2*PI()*(ROW()-ROW($K$46))*(COLUMN()-COLUMN($K$46))/[0]!nnn)</f>
        <v>0.7071067811865466</v>
      </c>
      <c r="Q49" s="4">
        <f>COS(2*PI()*(ROW()-ROW($K$46))*(COLUMN()-COLUMN($K$46))/[0]!nnn)</f>
        <v>5.51091059616309E-16</v>
      </c>
      <c r="R49" s="4">
        <f>COS(2*PI()*(ROW()-ROW($K$46))*(COLUMN()-COLUMN($K$46))/[0]!nnn)</f>
        <v>-0.7071067811865474</v>
      </c>
      <c r="T49" s="4">
        <f>SIN(2*PI()*(ROW()-ROW($T$46))*(COLUMN()-COLUMN($T$46))/[0]!nnn)</f>
        <v>0</v>
      </c>
      <c r="U49" s="4">
        <f>SIN(2*PI()*(ROW()-ROW($T$46))*(COLUMN()-COLUMN($T$46))/[0]!nnn)</f>
        <v>0.7071067811865476</v>
      </c>
      <c r="V49" s="4">
        <f>SIN(2*PI()*(ROW()-ROW($T$46))*(COLUMN()-COLUMN($T$46))/[0]!nnn)</f>
        <v>-1</v>
      </c>
      <c r="W49" s="4">
        <f>SIN(2*PI()*(ROW()-ROW($T$46))*(COLUMN()-COLUMN($T$46))/[0]!nnn)</f>
        <v>0.7071067811865474</v>
      </c>
      <c r="X49" s="4">
        <f>SIN(2*PI()*(ROW()-ROW($T$46))*(COLUMN()-COLUMN($T$46))/[0]!nnn)</f>
        <v>3.6739403974420594E-16</v>
      </c>
      <c r="Y49" s="4">
        <f>SIN(2*PI()*(ROW()-ROW($T$46))*(COLUMN()-COLUMN($T$46))/[0]!nnn)</f>
        <v>-0.7071067811865485</v>
      </c>
      <c r="Z49" s="4">
        <f>SIN(2*PI()*(ROW()-ROW($T$46))*(COLUMN()-COLUMN($T$46))/[0]!nnn)</f>
        <v>1</v>
      </c>
      <c r="AA49" s="4">
        <f>SIN(2*PI()*(ROW()-ROW($T$46))*(COLUMN()-COLUMN($T$46))/[0]!nnn)</f>
        <v>-0.7071067811865477</v>
      </c>
    </row>
    <row r="50" spans="1:27" ht="12.75">
      <c r="A50" s="5">
        <f>(ROW()-ROW(A$46))/[0]!df/[0]!nnn</f>
        <v>4</v>
      </c>
      <c r="B50" s="9">
        <f>(SUMPRODUCT(K$24:R$24,K50:R50)-SUMPRODUCT(K$25:R$25,T50:AA50))*($L$23-$K$23)</f>
        <v>-0.8090169943749476</v>
      </c>
      <c r="C50" s="9">
        <f>(SUMPRODUCT(K$25:R$25,K50:R50)+SUMPRODUCT(K$24:R$24,T50:AA50))*($L$23-$K$23)</f>
        <v>0.5877852522924736</v>
      </c>
      <c r="D50" s="5">
        <f>SQRT(B50*B50+C50*C50)</f>
        <v>1.0000000000000004</v>
      </c>
      <c r="K50" s="4">
        <f>COS(2*PI()*(ROW()-ROW($K$46))*(COLUMN()-COLUMN($K$46))/[0]!nnn)</f>
        <v>1</v>
      </c>
      <c r="L50" s="4">
        <f>COS(2*PI()*(ROW()-ROW($K$46))*(COLUMN()-COLUMN($K$46))/[0]!nnn)</f>
        <v>-1</v>
      </c>
      <c r="M50" s="4">
        <f>COS(2*PI()*(ROW()-ROW($K$46))*(COLUMN()-COLUMN($K$46))/[0]!nnn)</f>
        <v>1</v>
      </c>
      <c r="N50" s="4">
        <f>COS(2*PI()*(ROW()-ROW($K$46))*(COLUMN()-COLUMN($K$46))/[0]!nnn)</f>
        <v>-1</v>
      </c>
      <c r="O50" s="4">
        <f>COS(2*PI()*(ROW()-ROW($K$46))*(COLUMN()-COLUMN($K$46))/[0]!nnn)</f>
        <v>1</v>
      </c>
      <c r="P50" s="4">
        <f>COS(2*PI()*(ROW()-ROW($K$46))*(COLUMN()-COLUMN($K$46))/[0]!nnn)</f>
        <v>-1</v>
      </c>
      <c r="Q50" s="4">
        <f>COS(2*PI()*(ROW()-ROW($K$46))*(COLUMN()-COLUMN($K$46))/[0]!nnn)</f>
        <v>1</v>
      </c>
      <c r="R50" s="4">
        <f>COS(2*PI()*(ROW()-ROW($K$46))*(COLUMN()-COLUMN($K$46))/[0]!nnn)</f>
        <v>-1</v>
      </c>
      <c r="T50" s="4">
        <f>SIN(2*PI()*(ROW()-ROW($T$46))*(COLUMN()-COLUMN($T$46))/[0]!nnn)</f>
        <v>0</v>
      </c>
      <c r="U50" s="4">
        <f>SIN(2*PI()*(ROW()-ROW($T$46))*(COLUMN()-COLUMN($T$46))/[0]!nnn)</f>
        <v>1.2246467991473532E-16</v>
      </c>
      <c r="V50" s="4">
        <f>SIN(2*PI()*(ROW()-ROW($T$46))*(COLUMN()-COLUMN($T$46))/[0]!nnn)</f>
        <v>-2.4492935982947064E-16</v>
      </c>
      <c r="W50" s="4">
        <f>SIN(2*PI()*(ROW()-ROW($T$46))*(COLUMN()-COLUMN($T$46))/[0]!nnn)</f>
        <v>3.6739403974420594E-16</v>
      </c>
      <c r="X50" s="4">
        <f>SIN(2*PI()*(ROW()-ROW($T$46))*(COLUMN()-COLUMN($T$46))/[0]!nnn)</f>
        <v>-4.898587196589413E-16</v>
      </c>
      <c r="Y50" s="4">
        <f>SIN(2*PI()*(ROW()-ROW($T$46))*(COLUMN()-COLUMN($T$46))/[0]!nnn)</f>
        <v>6.123233995736766E-16</v>
      </c>
      <c r="Z50" s="4">
        <f>SIN(2*PI()*(ROW()-ROW($T$46))*(COLUMN()-COLUMN($T$46))/[0]!nnn)</f>
        <v>-7.347880794884119E-16</v>
      </c>
      <c r="AA50" s="4">
        <f>SIN(2*PI()*(ROW()-ROW($T$46))*(COLUMN()-COLUMN($T$46))/[0]!nnn)</f>
        <v>8.572527594031472E-16</v>
      </c>
    </row>
    <row r="51" spans="1:27" ht="12.75">
      <c r="A51" s="5">
        <f>(ROW()-ROW(A$46))/[0]!df/[0]!nnn</f>
        <v>5</v>
      </c>
      <c r="B51" s="9">
        <f>(SUMPRODUCT(K$24:R$24,K51:R51)-SUMPRODUCT(K$25:R$25,T51:AA51))*($L$23-$K$23)</f>
        <v>-1.0000000000000002</v>
      </c>
      <c r="C51" s="9">
        <f>(SUMPRODUCT(K$25:R$25,K51:R51)+SUMPRODUCT(K$24:R$24,T51:AA51))*($L$23-$K$23)</f>
        <v>-2.7755575615628914E-16</v>
      </c>
      <c r="D51" s="5">
        <f>SQRT(B51*B51+C51*C51)</f>
        <v>1.0000000000000002</v>
      </c>
      <c r="K51" s="4">
        <f>COS(2*PI()*(ROW()-ROW($K$46))*(COLUMN()-COLUMN($K$46))/[0]!nnn)</f>
        <v>1</v>
      </c>
      <c r="L51" s="4">
        <f>COS(2*PI()*(ROW()-ROW($K$46))*(COLUMN()-COLUMN($K$46))/[0]!nnn)</f>
        <v>-0.7071067811865477</v>
      </c>
      <c r="M51" s="4">
        <f>COS(2*PI()*(ROW()-ROW($K$46))*(COLUMN()-COLUMN($K$46))/[0]!nnn)</f>
        <v>3.061616997868383E-16</v>
      </c>
      <c r="N51" s="4">
        <f>COS(2*PI()*(ROW()-ROW($K$46))*(COLUMN()-COLUMN($K$46))/[0]!nnn)</f>
        <v>0.7071067811865466</v>
      </c>
      <c r="O51" s="4">
        <f>COS(2*PI()*(ROW()-ROW($K$46))*(COLUMN()-COLUMN($K$46))/[0]!nnn)</f>
        <v>-1</v>
      </c>
      <c r="P51" s="4">
        <f>COS(2*PI()*(ROW()-ROW($K$46))*(COLUMN()-COLUMN($K$46))/[0]!nnn)</f>
        <v>0.7071067811865475</v>
      </c>
      <c r="Q51" s="4">
        <f>COS(2*PI()*(ROW()-ROW($K$46))*(COLUMN()-COLUMN($K$46))/[0]!nnn)</f>
        <v>-2.6948419387607653E-15</v>
      </c>
      <c r="R51" s="4">
        <f>COS(2*PI()*(ROW()-ROW($K$46))*(COLUMN()-COLUMN($K$46))/[0]!nnn)</f>
        <v>-0.7071067811865461</v>
      </c>
      <c r="T51" s="4">
        <f>SIN(2*PI()*(ROW()-ROW($T$46))*(COLUMN()-COLUMN($T$46))/[0]!nnn)</f>
        <v>0</v>
      </c>
      <c r="U51" s="4">
        <f>SIN(2*PI()*(ROW()-ROW($T$46))*(COLUMN()-COLUMN($T$46))/[0]!nnn)</f>
        <v>-0.7071067811865475</v>
      </c>
      <c r="V51" s="4">
        <f>SIN(2*PI()*(ROW()-ROW($T$46))*(COLUMN()-COLUMN($T$46))/[0]!nnn)</f>
        <v>1</v>
      </c>
      <c r="W51" s="4">
        <f>SIN(2*PI()*(ROW()-ROW($T$46))*(COLUMN()-COLUMN($T$46))/[0]!nnn)</f>
        <v>-0.7071067811865485</v>
      </c>
      <c r="X51" s="4">
        <f>SIN(2*PI()*(ROW()-ROW($T$46))*(COLUMN()-COLUMN($T$46))/[0]!nnn)</f>
        <v>6.123233995736766E-16</v>
      </c>
      <c r="Y51" s="4">
        <f>SIN(2*PI()*(ROW()-ROW($T$46))*(COLUMN()-COLUMN($T$46))/[0]!nnn)</f>
        <v>0.7071067811865476</v>
      </c>
      <c r="Z51" s="4">
        <f>SIN(2*PI()*(ROW()-ROW($T$46))*(COLUMN()-COLUMN($T$46))/[0]!nnn)</f>
        <v>-1</v>
      </c>
      <c r="AA51" s="4">
        <f>SIN(2*PI()*(ROW()-ROW($T$46))*(COLUMN()-COLUMN($T$46))/[0]!nnn)</f>
        <v>0.7071067811865489</v>
      </c>
    </row>
    <row r="52" spans="1:27" ht="12.75">
      <c r="A52" s="5">
        <f>(ROW()-ROW(A$46))/[0]!df/[0]!nnn</f>
        <v>6</v>
      </c>
      <c r="B52" s="9">
        <f>(SUMPRODUCT(K$24:R$24,K52:R52)-SUMPRODUCT(K$25:R$25,T52:AA52))*($L$23-$K$23)</f>
        <v>-0.8090169943749475</v>
      </c>
      <c r="C52" s="9">
        <f>(SUMPRODUCT(K$25:R$25,K52:R52)+SUMPRODUCT(K$24:R$24,T52:AA52))*($L$23-$K$23)</f>
        <v>-0.5877852522924731</v>
      </c>
      <c r="D52" s="5">
        <f>SQRT(B52*B52+C52*C52)</f>
        <v>1</v>
      </c>
      <c r="K52" s="4">
        <f>COS(2*PI()*(ROW()-ROW($K$46))*(COLUMN()-COLUMN($K$46))/[0]!nnn)</f>
        <v>1</v>
      </c>
      <c r="L52" s="4">
        <f>COS(2*PI()*(ROW()-ROW($K$46))*(COLUMN()-COLUMN($K$46))/[0]!nnn)</f>
        <v>-1.8369701987210297E-16</v>
      </c>
      <c r="M52" s="4">
        <f>COS(2*PI()*(ROW()-ROW($K$46))*(COLUMN()-COLUMN($K$46))/[0]!nnn)</f>
        <v>-1</v>
      </c>
      <c r="N52" s="4">
        <f>COS(2*PI()*(ROW()-ROW($K$46))*(COLUMN()-COLUMN($K$46))/[0]!nnn)</f>
        <v>5.51091059616309E-16</v>
      </c>
      <c r="O52" s="4">
        <f>COS(2*PI()*(ROW()-ROW($K$46))*(COLUMN()-COLUMN($K$46))/[0]!nnn)</f>
        <v>1</v>
      </c>
      <c r="P52" s="4">
        <f>COS(2*PI()*(ROW()-ROW($K$46))*(COLUMN()-COLUMN($K$46))/[0]!nnn)</f>
        <v>-2.6948419387607653E-15</v>
      </c>
      <c r="Q52" s="4">
        <f>COS(2*PI()*(ROW()-ROW($K$46))*(COLUMN()-COLUMN($K$46))/[0]!nnn)</f>
        <v>-1</v>
      </c>
      <c r="R52" s="4">
        <f>COS(2*PI()*(ROW()-ROW($K$46))*(COLUMN()-COLUMN($K$46))/[0]!nnn)</f>
        <v>-4.904777002955296E-16</v>
      </c>
      <c r="T52" s="4">
        <f>SIN(2*PI()*(ROW()-ROW($T$46))*(COLUMN()-COLUMN($T$46))/[0]!nnn)</f>
        <v>0</v>
      </c>
      <c r="U52" s="4">
        <f>SIN(2*PI()*(ROW()-ROW($T$46))*(COLUMN()-COLUMN($T$46))/[0]!nnn)</f>
        <v>-1</v>
      </c>
      <c r="V52" s="4">
        <f>SIN(2*PI()*(ROW()-ROW($T$46))*(COLUMN()-COLUMN($T$46))/[0]!nnn)</f>
        <v>3.6739403974420594E-16</v>
      </c>
      <c r="W52" s="4">
        <f>SIN(2*PI()*(ROW()-ROW($T$46))*(COLUMN()-COLUMN($T$46))/[0]!nnn)</f>
        <v>1</v>
      </c>
      <c r="X52" s="4">
        <f>SIN(2*PI()*(ROW()-ROW($T$46))*(COLUMN()-COLUMN($T$46))/[0]!nnn)</f>
        <v>-7.347880794884119E-16</v>
      </c>
      <c r="Y52" s="4">
        <f>SIN(2*PI()*(ROW()-ROW($T$46))*(COLUMN()-COLUMN($T$46))/[0]!nnn)</f>
        <v>-1</v>
      </c>
      <c r="Z52" s="4">
        <f>SIN(2*PI()*(ROW()-ROW($T$46))*(COLUMN()-COLUMN($T$46))/[0]!nnn)</f>
        <v>1.102182119232618E-15</v>
      </c>
      <c r="AA52" s="4">
        <f>SIN(2*PI()*(ROW()-ROW($T$46))*(COLUMN()-COLUMN($T$46))/[0]!nnn)</f>
        <v>1</v>
      </c>
    </row>
    <row r="53" spans="1:27" ht="12.75">
      <c r="A53" s="5">
        <f>(ROW()-ROW(A$46))/[0]!df/[0]!nnn</f>
        <v>7</v>
      </c>
      <c r="B53" s="9">
        <f>(SUMPRODUCT(K$24:R$24,K53:R53)-SUMPRODUCT(K$25:R$25,T53:AA53))*($L$23-$K$23)</f>
        <v>-0.30901699437494745</v>
      </c>
      <c r="C53" s="9">
        <f>(SUMPRODUCT(K$25:R$25,K53:R53)+SUMPRODUCT(K$24:R$24,T53:AA53))*($L$23-$K$23)</f>
        <v>-0.9510565162951528</v>
      </c>
      <c r="D53" s="5">
        <f>SQRT(B53*B53+C53*C53)</f>
        <v>0.9999999999999992</v>
      </c>
      <c r="K53" s="4">
        <f>COS(2*PI()*(ROW()-ROW($K$46))*(COLUMN()-COLUMN($K$46))/[0]!nnn)</f>
        <v>1</v>
      </c>
      <c r="L53" s="4">
        <f>COS(2*PI()*(ROW()-ROW($K$46))*(COLUMN()-COLUMN($K$46))/[0]!nnn)</f>
        <v>0.7071067811865474</v>
      </c>
      <c r="M53" s="4">
        <f>COS(2*PI()*(ROW()-ROW($K$46))*(COLUMN()-COLUMN($K$46))/[0]!nnn)</f>
        <v>-4.286263797015736E-16</v>
      </c>
      <c r="N53" s="4">
        <f>COS(2*PI()*(ROW()-ROW($K$46))*(COLUMN()-COLUMN($K$46))/[0]!nnn)</f>
        <v>-0.7071067811865474</v>
      </c>
      <c r="O53" s="4">
        <f>COS(2*PI()*(ROW()-ROW($K$46))*(COLUMN()-COLUMN($K$46))/[0]!nnn)</f>
        <v>-1</v>
      </c>
      <c r="P53" s="4">
        <f>COS(2*PI()*(ROW()-ROW($K$46))*(COLUMN()-COLUMN($K$46))/[0]!nnn)</f>
        <v>-0.7071067811865461</v>
      </c>
      <c r="Q53" s="4">
        <f>COS(2*PI()*(ROW()-ROW($K$46))*(COLUMN()-COLUMN($K$46))/[0]!nnn)</f>
        <v>-4.904777002955296E-16</v>
      </c>
      <c r="R53" s="4">
        <f>COS(2*PI()*(ROW()-ROW($K$46))*(COLUMN()-COLUMN($K$46))/[0]!nnn)</f>
        <v>0.7071067811865505</v>
      </c>
      <c r="T53" s="4">
        <f>SIN(2*PI()*(ROW()-ROW($T$46))*(COLUMN()-COLUMN($T$46))/[0]!nnn)</f>
        <v>0</v>
      </c>
      <c r="U53" s="4">
        <f>SIN(2*PI()*(ROW()-ROW($T$46))*(COLUMN()-COLUMN($T$46))/[0]!nnn)</f>
        <v>-0.7071067811865477</v>
      </c>
      <c r="V53" s="4">
        <f>SIN(2*PI()*(ROW()-ROW($T$46))*(COLUMN()-COLUMN($T$46))/[0]!nnn)</f>
        <v>-1</v>
      </c>
      <c r="W53" s="4">
        <f>SIN(2*PI()*(ROW()-ROW($T$46))*(COLUMN()-COLUMN($T$46))/[0]!nnn)</f>
        <v>-0.7071067811865477</v>
      </c>
      <c r="X53" s="4">
        <f>SIN(2*PI()*(ROW()-ROW($T$46))*(COLUMN()-COLUMN($T$46))/[0]!nnn)</f>
        <v>8.572527594031472E-16</v>
      </c>
      <c r="Y53" s="4">
        <f>SIN(2*PI()*(ROW()-ROW($T$46))*(COLUMN()-COLUMN($T$46))/[0]!nnn)</f>
        <v>0.7071067811865489</v>
      </c>
      <c r="Z53" s="4">
        <f>SIN(2*PI()*(ROW()-ROW($T$46))*(COLUMN()-COLUMN($T$46))/[0]!nnn)</f>
        <v>1</v>
      </c>
      <c r="AA53" s="4">
        <f>SIN(2*PI()*(ROW()-ROW($T$46))*(COLUMN()-COLUMN($T$46))/[0]!nnn)</f>
        <v>0.7071067811865446</v>
      </c>
    </row>
    <row r="54" ht="12"/>
    <row r="55" ht="12"/>
    <row r="56" spans="1:4" ht="12.75">
      <c r="A56" s="5" t="s">
        <v>23</v>
      </c>
      <c r="B56" s="11">
        <f>B46-B12</f>
        <v>4.440892098500626E-16</v>
      </c>
      <c r="C56" s="11">
        <f>C46-C12</f>
        <v>-1.3877787807814457E-17</v>
      </c>
      <c r="D56" s="5">
        <f>SQRT(B56*B56+C56*C56)</f>
        <v>4.443059973708341E-16</v>
      </c>
    </row>
    <row r="57" spans="2:4" ht="12.75">
      <c r="B57" s="11">
        <f>B47-B13</f>
        <v>2.220446049250313E-16</v>
      </c>
      <c r="C57" s="11">
        <f>C47-C13</f>
        <v>-2.220446049250313E-16</v>
      </c>
      <c r="D57" s="5">
        <f>SQRT(B57*B57+C57*C57)</f>
        <v>3.1401849173675503E-16</v>
      </c>
    </row>
    <row r="58" spans="2:4" ht="12.75">
      <c r="B58" s="11">
        <f>B48-B14</f>
        <v>-6.661338147750939E-16</v>
      </c>
      <c r="C58" s="11">
        <f>C48-C14</f>
        <v>-2.220446049250313E-16</v>
      </c>
      <c r="D58" s="5">
        <f>SQRT(B58*B58+C58*C58)</f>
        <v>7.021666937153402E-16</v>
      </c>
    </row>
    <row r="59" spans="2:4" ht="12.75">
      <c r="B59" s="11">
        <f>B49-B15</f>
        <v>-1.6653345369377348E-16</v>
      </c>
      <c r="C59" s="11">
        <f>C49-C15</f>
        <v>2.220446049250313E-16</v>
      </c>
      <c r="D59" s="5">
        <f>SQRT(B59*B59+C59*C59)</f>
        <v>2.7755575615628914E-16</v>
      </c>
    </row>
    <row r="60" spans="2:4" ht="12.75">
      <c r="B60" s="11">
        <f>B50-B16</f>
        <v>-2.220446049250313E-16</v>
      </c>
      <c r="C60" s="11">
        <f>C50-C16</f>
        <v>3.3306690738754696E-16</v>
      </c>
      <c r="D60" s="5">
        <f>SQRT(B60*B60+C60*C60)</f>
        <v>4.002966042486721E-16</v>
      </c>
    </row>
    <row r="61" spans="2:4" ht="12.75">
      <c r="B61" s="11">
        <f>B51-B17</f>
        <v>-2.220446049250313E-16</v>
      </c>
      <c r="C61" s="11">
        <f>C51-C17</f>
        <v>-4.000204360710245E-16</v>
      </c>
      <c r="D61" s="5">
        <f>SQRT(B61*B61+C61*C61)</f>
        <v>4.575151973986939E-16</v>
      </c>
    </row>
    <row r="62" spans="2:4" ht="12.75">
      <c r="B62" s="11">
        <f>B52-B18</f>
        <v>1.1102230246251565E-16</v>
      </c>
      <c r="C62" s="11">
        <f>C52-C18</f>
        <v>-1.1102230246251565E-16</v>
      </c>
      <c r="D62" s="5">
        <f>SQRT(B62*B62+C62*C62)</f>
        <v>1.5700924586837752E-16</v>
      </c>
    </row>
    <row r="63" spans="2:4" ht="12.75">
      <c r="B63" s="11">
        <f>B53-B19</f>
        <v>1.1102230246251565E-16</v>
      </c>
      <c r="C63" s="11">
        <f>C53-C19</f>
        <v>7.771561172376096E-16</v>
      </c>
      <c r="D63" s="5">
        <f>SQRT(B63*B63+C63*C63)</f>
        <v>7.850462293418876E-16</v>
      </c>
    </row>
    <row r="64" ht="12.75"/>
    <row r="65" spans="1:3" ht="12">
      <c r="A65" s="5" t="s">
        <v>24</v>
      </c>
      <c r="C65" s="5">
        <f>SQRT(SUMPRODUCT(B56:C63,B56:C63))</f>
        <v>1.3698896702679365E-15</v>
      </c>
    </row>
  </sheetData>
  <sheetProtection/>
  <printOptions/>
  <pageMargins left="0.75" right="0.75" top="1.6666666666666667" bottom="1.6666666666666667" header="0" footer="0"/>
  <pageSetup cellComments="asDisplayed" fitToHeight="0" fitToWidth="0" horizontalDpi="600" verticalDpi="600" orientation="portrait"/>
  <headerFooter alignWithMargins="0">
    <oddHeader>&amp;CTAB]</oddHeader>
    <oddFooter>&amp;CPage PAGE]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9"/>
  <sheetViews>
    <sheetView zoomScaleSheetLayoutView="1" workbookViewId="0" topLeftCell="A1">
      <selection activeCell="A9" sqref="A9"/>
    </sheetView>
  </sheetViews>
  <sheetFormatPr defaultColWidth="9.00390625" defaultRowHeight="12.75"/>
  <cols>
    <col min="1" max="1" width="25.125" style="16" customWidth="1"/>
    <col min="2" max="256" width="9.125" style="16" customWidth="1"/>
  </cols>
  <sheetData>
    <row r="5" spans="1:2" ht="13.5">
      <c r="A5" s="16" t="s">
        <v>28</v>
      </c>
      <c r="B5" s="16" t="str">
        <f>"img48/"&amp;A5&amp;".png"</f>
        <v>img48/fourier-misfit1.png</v>
      </c>
    </row>
    <row r="7" spans="1:2" ht="13.5">
      <c r="A7" s="16" t="s">
        <v>29</v>
      </c>
      <c r="B7" s="16" t="str">
        <f>"img48/"&amp;A7&amp;".png"</f>
        <v>img48/fourier-misfit2.png</v>
      </c>
    </row>
    <row r="9" spans="1:2" ht="13.5">
      <c r="A9" s="16" t="s">
        <v>30</v>
      </c>
      <c r="B9" s="16" t="str">
        <f>"img48/"&amp;A9&amp;".png"</f>
        <v>img48/fourier-misfit.png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2022-04-22T05:11:02Z</dcterms:created>
  <dcterms:modified xsi:type="dcterms:W3CDTF">2022-04-22T06:00:27Z</dcterms:modified>
  <cp:category/>
  <cp:version/>
  <cp:contentType/>
  <cp:contentStatus/>
</cp:coreProperties>
</file>