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10320" activeTab="1"/>
  </bookViews>
  <sheets>
    <sheet name="main" sheetId="1" r:id="rId1"/>
    <sheet name="ssExport" sheetId="2" r:id="rId2"/>
  </sheets>
  <definedNames>
    <definedName name="SHEET_TITLE" localSheetId="0">"main"</definedName>
    <definedName name="SHEET_TITLE" localSheetId="1">"ssExport"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<sst xmlns="http://schemas.openxmlformats.org/spreadsheetml/2006/main" count="32" uniqueCount="28">
  <si>
    <t>A</t>
  </si>
  <si>
    <t>black</t>
  </si>
  <si>
    <t>B</t>
  </si>
  <si>
    <t>blue</t>
  </si>
  <si>
    <t>C</t>
  </si>
  <si>
    <t>red</t>
  </si>
  <si>
    <t>AB</t>
  </si>
  <si>
    <t>BC</t>
  </si>
  <si>
    <t>CA</t>
  </si>
  <si>
    <t>x</t>
  </si>
  <si>
    <t>y</t>
  </si>
  <si>
    <t>start</t>
  </si>
  <si>
    <t>sep:</t>
  </si>
  <si>
    <t>mid</t>
  </si>
  <si>
    <t>nume:</t>
  </si>
  <si>
    <t>end</t>
  </si>
  <si>
    <t>denom:</t>
  </si>
  <si>
    <t>check:</t>
  </si>
  <si>
    <t>Mid again</t>
  </si>
  <si>
    <t>Tanvec</t>
  </si>
  <si>
    <t>X:</t>
  </si>
  <si>
    <t>delta</t>
  </si>
  <si>
    <t>norm</t>
  </si>
  <si>
    <t>udel</t>
  </si>
  <si>
    <t>slope</t>
  </si>
  <si>
    <t>heading</t>
  </si>
  <si>
    <t>Pdel</t>
  </si>
  <si>
    <t>intersecting-lines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</si>
</sst>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</numFmts>
  <fonts count="3">
    <font>
      <sz val="10"/>
      <color indexed="8"/>
      <name val="Sans"/>
      <family val="0"/>
    </font>
    <font>
      <sz val="8"/>
      <color indexed="8"/>
      <name val="Sans"/>
      <family val="0"/>
    </font>
    <font>
      <u val="single"/>
      <sz val="10"/>
      <color indexed="8"/>
      <name val="Sans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main!$C$3</c:f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main!$C$5:$C$12</c:f>
              <c:numCache/>
            </c:numRef>
          </c:xVal>
          <c:yVal>
            <c:numRef>
              <c:f>main!$D$5:$D$12</c:f>
              <c:numCache/>
            </c:numRef>
          </c:yVal>
          <c:smooth val="0"/>
        </c:ser>
        <c:ser>
          <c:idx val="1"/>
          <c:order val="1"/>
          <c:tx>
            <c:strRef>
              <c:f>main!$F$3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main!$F$5:$F$12</c:f>
              <c:numCache/>
            </c:numRef>
          </c:xVal>
          <c:yVal>
            <c:numRef>
              <c:f>main!$G$5:$G$12</c:f>
              <c:numCache/>
            </c:numRef>
          </c:yVal>
          <c:smooth val="0"/>
        </c:ser>
        <c:ser>
          <c:idx val="2"/>
          <c:order val="2"/>
          <c:tx>
            <c:strRef>
              <c:f>main!$I$3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main!$I$5:$I$12</c:f>
              <c:numCache/>
            </c:numRef>
          </c:xVal>
          <c:yVal>
            <c:numRef>
              <c:f>main!$J$5:$J$12</c:f>
              <c:numCache/>
            </c:numRef>
          </c:yVal>
          <c:smooth val="0"/>
        </c:ser>
        <c:ser>
          <c:idx val="3"/>
          <c:order val="3"/>
          <c:tx>
            <c:strRef>
              <c:f>main!$M$3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main!$M$10</c:f>
              <c:numCache/>
            </c:numRef>
          </c:xVal>
          <c:yVal>
            <c:numRef>
              <c:f>main!$N$10</c:f>
              <c:numCache/>
            </c:numRef>
          </c:yVal>
          <c:smooth val="0"/>
        </c:ser>
        <c:ser>
          <c:idx val="4"/>
          <c:order val="4"/>
          <c:tx>
            <c:strRef>
              <c:f>main!$P$3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main!$P$10</c:f>
              <c:numCache/>
            </c:numRef>
          </c:xVal>
          <c:yVal>
            <c:numRef>
              <c:f>main!$Q$10</c:f>
              <c:numCache/>
            </c:numRef>
          </c:yVal>
          <c:smooth val="0"/>
        </c:ser>
        <c:ser>
          <c:idx val="5"/>
          <c:order val="5"/>
          <c:tx>
            <c:strRef>
              <c:f>main!$S$3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main!$S$10</c:f>
              <c:numCache/>
            </c:numRef>
          </c:xVal>
          <c:yVal>
            <c:numRef>
              <c:f>main!$T$10</c:f>
              <c:numCache/>
            </c:numRef>
          </c:yVal>
          <c:smooth val="0"/>
        </c:ser>
        <c:axId val="35321716"/>
        <c:axId val="49459989"/>
      </c:scatterChart>
      <c:valAx>
        <c:axId val="3532171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59989"/>
        <c:crosses val="autoZero"/>
        <c:crossBetween val="midCat"/>
        <c:dispUnits/>
      </c:valAx>
      <c:valAx>
        <c:axId val="494599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21716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781050</xdr:colOff>
      <xdr:row>12</xdr:row>
      <xdr:rowOff>152400</xdr:rowOff>
    </xdr:from>
    <xdr:ext cx="4400550" cy="3733800"/>
    <xdr:graphicFrame>
      <xdr:nvGraphicFramePr>
        <xdr:cNvPr id="1" name="Chart 1"/>
        <xdr:cNvGraphicFramePr/>
      </xdr:nvGraphicFramePr>
      <xdr:xfrm>
        <a:off x="6924675" y="2171700"/>
        <a:ext cx="44005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2"/>
  <sheetViews>
    <sheetView zoomScaleSheetLayoutView="1" workbookViewId="0" topLeftCell="A1">
      <selection activeCell="D8" sqref="D8"/>
    </sheetView>
  </sheetViews>
  <sheetFormatPr defaultColWidth="9.00390625" defaultRowHeight="12.75"/>
  <cols>
    <col min="1" max="2" width="9.125" style="5" customWidth="1"/>
    <col min="3" max="3" width="10.375" style="5" customWidth="1"/>
    <col min="4" max="4" width="9.75390625" style="5" customWidth="1"/>
    <col min="5" max="5" width="3.625" style="2" customWidth="1"/>
    <col min="6" max="6" width="9.75390625" style="5" customWidth="1"/>
    <col min="7" max="7" width="9.125" style="5" customWidth="1"/>
    <col min="8" max="8" width="3.50390625" style="2" customWidth="1"/>
    <col min="9" max="9" width="8.375" style="5" customWidth="1"/>
    <col min="10" max="10" width="7.875" style="5" customWidth="1"/>
    <col min="11" max="11" width="17.25390625" style="5" customWidth="1"/>
    <col min="12" max="12" width="9.125" style="5" customWidth="1"/>
    <col min="13" max="14" width="8.625" style="5" customWidth="1"/>
    <col min="15" max="15" width="2.625" style="2" customWidth="1"/>
    <col min="16" max="17" width="9.125" style="5" customWidth="1"/>
    <col min="18" max="18" width="3.50390625" style="2" customWidth="1"/>
    <col min="19" max="20" width="9.125" style="5" customWidth="1"/>
    <col min="21" max="21" width="4.125" style="5" customWidth="1"/>
    <col min="22" max="256" width="9.125" style="5" customWidth="1"/>
  </cols>
  <sheetData>
    <row r="3" spans="3:19" ht="13.5">
      <c r="C3" s="5" t="s">
        <v>0</v>
      </c>
      <c r="D3" s="5" t="s">
        <v>1</v>
      </c>
      <c r="F3" s="5" t="s">
        <v>2</v>
      </c>
      <c r="G3" s="5" t="s">
        <v>3</v>
      </c>
      <c r="I3" s="5" t="s">
        <v>4</v>
      </c>
      <c r="J3" s="5" t="s">
        <v>5</v>
      </c>
      <c r="M3" s="5" t="s">
        <v>6</v>
      </c>
      <c r="P3" s="5" t="s">
        <v>7</v>
      </c>
      <c r="S3" s="5" t="s">
        <v>8</v>
      </c>
    </row>
    <row r="4" spans="3:10" ht="13.5">
      <c r="C4" s="5" t="s">
        <v>9</v>
      </c>
      <c r="D4" s="5" t="s">
        <v>10</v>
      </c>
      <c r="F4" s="5" t="s">
        <v>9</v>
      </c>
      <c r="G4" s="5" t="s">
        <v>10</v>
      </c>
      <c r="I4" s="5" t="s">
        <v>9</v>
      </c>
      <c r="J4" s="5" t="s">
        <v>10</v>
      </c>
    </row>
    <row r="5" spans="2:20" ht="13.5">
      <c r="B5" s="5" t="s">
        <v>11</v>
      </c>
      <c r="C5" s="5">
        <v>0.7</v>
      </c>
      <c r="D5" s="5">
        <v>1.3</v>
      </c>
      <c r="F5" s="5">
        <v>1.9</v>
      </c>
      <c r="G5" s="5">
        <v>2.1</v>
      </c>
      <c r="I5" s="5">
        <v>0.2</v>
      </c>
      <c r="J5" s="5">
        <v>1.5</v>
      </c>
      <c r="L5" s="5" t="s">
        <v>12</v>
      </c>
      <c r="M5" s="4">
        <f>F6-C6</f>
        <v>0.44999999999999973</v>
      </c>
      <c r="N5" s="4">
        <f>G6-D6</f>
        <v>0.5999999999999999</v>
      </c>
      <c r="P5" s="4">
        <f>I6-F6</f>
        <v>-0.95</v>
      </c>
      <c r="Q5" s="4">
        <f>J6-G6</f>
        <v>0.10000000000000009</v>
      </c>
      <c r="S5" s="4">
        <f>C6-I6</f>
        <v>0.5000000000000002</v>
      </c>
      <c r="T5" s="4">
        <f>D6-J6</f>
        <v>-0.7</v>
      </c>
    </row>
    <row r="6" spans="2:20" ht="13.5">
      <c r="B6" s="5" t="s">
        <v>13</v>
      </c>
      <c r="C6" s="5">
        <f>C5+C14/2</f>
        <v>1.4500000000000002</v>
      </c>
      <c r="D6" s="5">
        <f>D5+D14/2</f>
        <v>0.8</v>
      </c>
      <c r="F6" s="6">
        <f>F5+F14/2</f>
        <v>1.9</v>
      </c>
      <c r="G6" s="5">
        <f>G5+G14/2</f>
        <v>1.4</v>
      </c>
      <c r="I6" s="5">
        <f>I5+I14/2</f>
        <v>0.95</v>
      </c>
      <c r="J6" s="5">
        <f>J5+J14/2</f>
        <v>1.5</v>
      </c>
      <c r="L6" s="5" t="s">
        <v>14</v>
      </c>
      <c r="M6" s="4">
        <f>SUMPRODUCT(M5:N5,F21:G21)</f>
        <v>-0.6299999999999997</v>
      </c>
      <c r="N6" s="4"/>
      <c r="P6" s="4">
        <f>SUMPRODUCT(P5:Q5,I21:J21)</f>
        <v>-0.15000000000000013</v>
      </c>
      <c r="Q6" s="4"/>
      <c r="S6" s="4">
        <f>SUMPRODUCT(S5:T5,C21:D21)</f>
        <v>0.5499999999999998</v>
      </c>
      <c r="T6" s="4"/>
    </row>
    <row r="7" spans="2:20" ht="13.5">
      <c r="B7" s="5" t="s">
        <v>15</v>
      </c>
      <c r="C7" s="5">
        <v>2.2</v>
      </c>
      <c r="D7" s="5">
        <v>0.3</v>
      </c>
      <c r="F7" s="5">
        <v>1.9</v>
      </c>
      <c r="G7" s="5">
        <v>0.7</v>
      </c>
      <c r="I7" s="5">
        <v>1.7</v>
      </c>
      <c r="J7" s="5">
        <v>1.5</v>
      </c>
      <c r="L7" s="5" t="s">
        <v>16</v>
      </c>
      <c r="M7" s="4">
        <f>SUMPRODUCT(C14:D14,F21:G21)</f>
        <v>-2.1000000000000005</v>
      </c>
      <c r="N7" s="4"/>
      <c r="P7" s="4">
        <f>SUMPRODUCT(F14:G14,I21:J21)</f>
        <v>2.1</v>
      </c>
      <c r="Q7" s="4"/>
      <c r="S7" s="4">
        <f>SUMPRODUCT(I14:J14,C21:D21)</f>
        <v>-1.5</v>
      </c>
      <c r="T7" s="4"/>
    </row>
    <row r="8" spans="12:20" ht="13.5">
      <c r="L8" s="5" t="s">
        <v>17</v>
      </c>
      <c r="M8" s="4">
        <f>SUMPRODUCT(F14:G14,C21:D21)</f>
        <v>2.1000000000000005</v>
      </c>
      <c r="N8" s="4"/>
      <c r="P8" s="4">
        <f>SUMPRODUCT(I14:J14,F21:G21)</f>
        <v>-2.1</v>
      </c>
      <c r="Q8" s="4"/>
      <c r="S8" s="4">
        <f>SUMPRODUCT(C14:D14,I21:J21)</f>
        <v>1.5</v>
      </c>
      <c r="T8" s="4"/>
    </row>
    <row r="9" spans="2:10" ht="13.5">
      <c r="B9" s="5" t="s">
        <v>18</v>
      </c>
      <c r="C9" s="5">
        <f>C6</f>
        <v>1.4500000000000002</v>
      </c>
      <c r="D9" s="5">
        <f>D6</f>
        <v>0.8</v>
      </c>
      <c r="F9" s="5">
        <f>F6</f>
        <v>1.9</v>
      </c>
      <c r="G9" s="5">
        <f>G6</f>
        <v>1.4</v>
      </c>
      <c r="I9" s="5">
        <f>I6</f>
        <v>0.95</v>
      </c>
      <c r="J9" s="5">
        <f>J6</f>
        <v>1.5</v>
      </c>
    </row>
    <row r="10" spans="1:20" ht="13.5">
      <c r="A10" s="5">
        <v>0.1</v>
      </c>
      <c r="B10" s="5" t="s">
        <v>19</v>
      </c>
      <c r="C10" s="5">
        <f>C9+$A10*C21</f>
        <v>1.35</v>
      </c>
      <c r="D10" s="5">
        <f>D9+$A10*D21</f>
        <v>0.65</v>
      </c>
      <c r="F10" s="5">
        <f>F9+$A10*F21</f>
        <v>1.7599999999999998</v>
      </c>
      <c r="G10" s="5">
        <f>G9+$A10*G21</f>
        <v>1.4</v>
      </c>
      <c r="I10" s="5">
        <f>I9+$A10*I21</f>
        <v>0.95</v>
      </c>
      <c r="J10" s="5">
        <f>J9+$A10*J21</f>
        <v>1.35</v>
      </c>
      <c r="L10" s="5" t="s">
        <v>20</v>
      </c>
      <c r="M10" s="4">
        <f>C6+M6/M7*C14</f>
        <v>1.9</v>
      </c>
      <c r="N10" s="4">
        <f>D6+M6/M7*D14</f>
        <v>0.5000000000000002</v>
      </c>
      <c r="P10" s="4">
        <f>F6+P6/P7*F14</f>
        <v>1.9</v>
      </c>
      <c r="Q10" s="4">
        <f>G6+P6/P7*G14</f>
        <v>1.5</v>
      </c>
      <c r="S10" s="4">
        <f>I6+S6/S7*I14</f>
        <v>0.40000000000000013</v>
      </c>
      <c r="T10" s="4">
        <f>J6+S6/S7*J14</f>
        <v>1.5</v>
      </c>
    </row>
    <row r="13" ht="12.75"/>
    <row r="14" spans="2:10" ht="12.75">
      <c r="B14" s="5" t="s">
        <v>21</v>
      </c>
      <c r="C14" s="5">
        <f>C7-C5</f>
        <v>1.5000000000000002</v>
      </c>
      <c r="D14" s="5">
        <f>D7-D5</f>
        <v>-1</v>
      </c>
      <c r="F14" s="5">
        <f>F7-F5</f>
        <v>0</v>
      </c>
      <c r="G14" s="5">
        <f>G7-G5</f>
        <v>-1.4000000000000001</v>
      </c>
      <c r="I14" s="5">
        <f>I7-I5</f>
        <v>1.5</v>
      </c>
      <c r="J14" s="5">
        <f>J7-J5</f>
        <v>0</v>
      </c>
    </row>
    <row r="15" spans="2:9" ht="12.75">
      <c r="B15" s="5" t="s">
        <v>22</v>
      </c>
      <c r="C15" s="3">
        <f>SQRT(C14^2+D14^2)</f>
        <v>1.8027756377319948</v>
      </c>
      <c r="F15" s="3">
        <f>SQRT(F14^2+G14^2)</f>
        <v>1.4000000000000001</v>
      </c>
      <c r="I15" s="3">
        <f>SQRT(I14^2+J14^2)</f>
        <v>1.5</v>
      </c>
    </row>
    <row r="16" spans="2:10" ht="12.75">
      <c r="B16" s="5" t="s">
        <v>23</v>
      </c>
      <c r="C16" s="3">
        <f>C14/C15</f>
        <v>0.8320502943378437</v>
      </c>
      <c r="D16" s="3">
        <f>D14/C15</f>
        <v>-0.554700196225229</v>
      </c>
      <c r="F16" s="3">
        <f>F14/F15</f>
        <v>0</v>
      </c>
      <c r="G16" s="3">
        <f>G14/F15</f>
        <v>-1</v>
      </c>
      <c r="I16" s="3">
        <f>I14/I15</f>
        <v>1</v>
      </c>
      <c r="J16" s="3">
        <f>J14/I15</f>
        <v>0</v>
      </c>
    </row>
    <row r="17" spans="3:9" ht="12.75">
      <c r="C17" s="3"/>
      <c r="F17" s="3"/>
      <c r="I17" s="3"/>
    </row>
    <row r="18" spans="2:9" ht="12.75">
      <c r="B18" s="5" t="s">
        <v>24</v>
      </c>
      <c r="C18" s="3">
        <f>D14/C14</f>
        <v>-0.6666666666666665</v>
      </c>
      <c r="F18" s="3" t="e">
        <f>G14/F14</f>
        <v>#DIV/0!</v>
      </c>
      <c r="I18" s="3">
        <f>J14/I14</f>
        <v>0</v>
      </c>
    </row>
    <row r="19" spans="2:9" ht="12.75">
      <c r="B19" s="5" t="s">
        <v>25</v>
      </c>
      <c r="C19" s="3">
        <f>ATAN2(D14,C14)/PI()*180</f>
        <v>123.69006752597977</v>
      </c>
      <c r="F19" s="3">
        <f>ATAN2(G14,F14)/PI()*180</f>
        <v>180</v>
      </c>
      <c r="I19" s="3">
        <f>ATAN2(J14,I14)/PI()*180</f>
        <v>90</v>
      </c>
    </row>
    <row r="20" ht="12.75"/>
    <row r="21" spans="2:10" ht="12.75">
      <c r="B21" s="5" t="s">
        <v>26</v>
      </c>
      <c r="C21" s="3">
        <f>D14</f>
        <v>-1</v>
      </c>
      <c r="D21" s="3">
        <f>-C14</f>
        <v>-1.5000000000000002</v>
      </c>
      <c r="F21" s="3">
        <f>G14</f>
        <v>-1.4000000000000001</v>
      </c>
      <c r="G21" s="3">
        <f>-F14</f>
        <v>0</v>
      </c>
      <c r="I21" s="3">
        <f>J14</f>
        <v>0</v>
      </c>
      <c r="J21" s="3">
        <f>-I14</f>
        <v>-1.5</v>
      </c>
    </row>
    <row r="22" spans="3:9" ht="12.75">
      <c r="C22" s="3">
        <f>SQRT(C21^2+D21^2)</f>
        <v>1.8027756377319948</v>
      </c>
      <c r="F22" s="3">
        <f>SQRT(F21^2+G21^2)</f>
        <v>1.4000000000000001</v>
      </c>
      <c r="I22" s="3">
        <f>SQRT(I21^2+J21^2)</f>
        <v>1.5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7"/>
  <sheetViews>
    <sheetView tabSelected="1" zoomScaleSheetLayoutView="1" workbookViewId="0" topLeftCell="A1">
      <selection activeCell="A8" sqref="A8"/>
    </sheetView>
  </sheetViews>
  <sheetFormatPr defaultColWidth="9.00390625" defaultRowHeight="12.75"/>
  <cols>
    <col min="1" max="1" width="25.25390625" style="5" customWidth="1"/>
    <col min="2" max="256" width="9.125" style="5" customWidth="1"/>
  </cols>
  <sheetData>
    <row r="7" spans="1:2" ht="13.5">
      <c r="A7" s="5" t="s">
        <v>27</v>
      </c>
      <c r="B7" s="5" t="str">
        <f>_XLL.GETENV("PWD")&amp;"/img48/"&amp;A7&amp;".png"</f>
        <v>/mnt/mega/jsd/physics/img48/intersecting-lines.png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2021-07-02T18:05:15Z</dcterms:created>
  <dcterms:modified xsi:type="dcterms:W3CDTF">2021-07-02T23:18:45Z</dcterms:modified>
  <cp:category/>
  <cp:version/>
  <cp:contentType/>
  <cp:contentStatus/>
</cp:coreProperties>
</file>