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60" windowHeight="7605" activeTab="0"/>
  </bookViews>
  <sheets>
    <sheet name="Laplace-rot" sheetId="1" r:id="rId1"/>
  </sheets>
  <definedNames>
    <definedName name="foo">'Laplace-rot'!$AG$4</definedName>
    <definedName name="gam4">'Laplace-rot'!$AG$43</definedName>
    <definedName name="mirrors">'Laplace-rot'!$AG$37</definedName>
    <definedName name="gate">'Laplace-rot'!$DA$41</definedName>
    <definedName name="contour">'Laplace-rot'!$AG$36</definedName>
    <definedName name="gamm1">'Laplace-rot'!$AG$44</definedName>
    <definedName name="potaxis">COLUMN('Laplace-rot'!$Q$20)+0.5</definedName>
    <definedName name="mypot">'Laplace-rot'!$AG$4</definedName>
    <definedName name="tiny">MAX(0.00001)</definedName>
    <definedName name="gamma">'Laplace-rot'!$AG$3</definedName>
    <definedName name="rhoaxis">COLUMN('Laplace-rot'!$CE$20)+0.5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<sst xmlns="http://schemas.openxmlformats.org/spreadsheetml/2006/main" count="15" uniqueCount="15">
  <si>
    <t>Consult the following URL for discussion of principles of operation</t>
  </si>
  <si>
    <t>Copyright © 2001-2008 jsd</t>
  </si>
  <si>
    <t>Radius:</t>
  </si>
  <si>
    <t>http://www.av8n.com/physics/laplace.html</t>
  </si>
  <si>
    <t>gamma</t>
  </si>
  <si>
    <t>Charge in universe</t>
  </si>
  <si>
    <t>Potential</t>
  </si>
  <si>
    <t>object potential:</t>
  </si>
  <si>
    <t>Magnitude of E Field</t>
  </si>
  <si>
    <t>gate</t>
  </si>
  <si>
    <t>Charge on outer boundary</t>
  </si>
  <si>
    <t>Charge on central object</t>
  </si>
  <si>
    <t>Countour interval</t>
  </si>
  <si>
    <t>discrepancy</t>
  </si>
  <si>
    <t>Hall of Mirrors</t>
  </si>
</sst>
</file>

<file path=xl/styles.xml><?xml version="1.0" encoding="utf-8"?>
<styleSheet xmlns="http://schemas.openxmlformats.org/spreadsheetml/2006/main">
  <numFmts count="10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###;[Red]###;&quot;-&quot;"/>
    <numFmt numFmtId="51" formatCode="0.0"/>
  </numFmts>
  <fonts count="16">
    <font>
      <sz val="10"/>
      <name val="Arial"/>
      <family val="0"/>
    </font>
    <font>
      <i/>
      <sz val="10"/>
      <name val="Arial"/>
      <family val="0"/>
    </font>
    <font>
      <sz val="14"/>
      <name val="Arial"/>
      <family val="0"/>
    </font>
    <font>
      <b/>
      <i/>
      <sz val="14"/>
      <color indexed="8"/>
      <name val="Arial"/>
      <family val="0"/>
    </font>
    <font>
      <sz val="10"/>
      <color indexed="10"/>
      <name val="Arial"/>
      <family val="0"/>
    </font>
    <font>
      <sz val="10"/>
      <color indexed="53"/>
      <name val="Arial"/>
      <family val="0"/>
    </font>
    <font>
      <b/>
      <sz val="14"/>
      <color indexed="40"/>
      <name val="Arial"/>
      <family val="0"/>
    </font>
    <font>
      <sz val="10"/>
      <color indexed="8"/>
      <name val="Sans"/>
      <family val="0"/>
    </font>
    <font>
      <b/>
      <sz val="14"/>
      <color indexed="57"/>
      <name val="Arial"/>
      <family val="0"/>
    </font>
    <font>
      <b/>
      <sz val="10"/>
      <name val="Arial"/>
      <family val="0"/>
    </font>
    <font>
      <u val="single"/>
      <sz val="10"/>
      <color indexed="53"/>
      <name val="Arial"/>
      <family val="0"/>
    </font>
    <font>
      <b/>
      <i/>
      <u val="single"/>
      <sz val="14"/>
      <color indexed="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0"/>
      <color indexed="10"/>
      <name val="Arial"/>
      <family val="0"/>
    </font>
    <font>
      <b/>
      <sz val="14"/>
      <color indexed="4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50" fontId="9" fillId="2" borderId="0" xfId="0" applyNumberFormat="1" applyFont="1" applyFill="1" applyBorder="1" applyAlignment="1" applyProtection="1">
      <alignment horizontal="center"/>
      <protection/>
    </xf>
    <xf numFmtId="50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1" xfId="0" applyNumberFormat="1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50" fontId="0" fillId="0" borderId="0" xfId="0" applyNumberFormat="1" applyFont="1" applyFill="1" applyBorder="1" applyAlignment="1" applyProtection="1">
      <alignment/>
      <protection/>
    </xf>
    <xf numFmtId="50" fontId="9" fillId="3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1" fontId="0" fillId="4" borderId="0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51" fontId="9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/>
      <protection/>
    </xf>
    <xf numFmtId="1" fontId="14" fillId="5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" fontId="0" fillId="2" borderId="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50" fontId="9" fillId="3" borderId="0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50" fontId="0" fillId="0" borderId="1" xfId="0" applyNumberFormat="1" applyFont="1" applyFill="1" applyBorder="1" applyAlignment="1" applyProtection="1">
      <alignment horizontal="center"/>
      <protection/>
    </xf>
    <xf numFmtId="1" fontId="14" fillId="3" borderId="0" xfId="0" applyNumberFormat="1" applyFont="1" applyFill="1" applyBorder="1" applyAlignment="1" applyProtection="1">
      <alignment horizontal="center"/>
      <protection/>
    </xf>
    <xf numFmtId="51" fontId="0" fillId="0" borderId="0" xfId="0" applyNumberFormat="1" applyFont="1" applyFill="1" applyBorder="1" applyAlignment="1" applyProtection="1">
      <alignment/>
      <protection/>
    </xf>
    <xf numFmtId="50" fontId="9" fillId="2" borderId="1" xfId="0" applyNumberFormat="1" applyFont="1" applyFill="1" applyBorder="1" applyAlignment="1" applyProtection="1">
      <alignment horizontal="center"/>
      <protection/>
    </xf>
    <xf numFmtId="51" fontId="2" fillId="0" borderId="0" xfId="0" applyNumberFormat="1" applyFont="1" applyFill="1" applyBorder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ill>
        <patternFill>
          <bgColor rgb="FFCC99FF"/>
        </patternFill>
      </fill>
      <border/>
    </dxf>
    <dxf>
      <fill>
        <patternFill>
          <bgColor rgb="FF00000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CCCCFF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00CEFF"/>
      <rgbColor rgb="00CEFFFF"/>
      <rgbColor rgb="00CEFFCE"/>
      <rgbColor rgb="00FFFF9C"/>
      <rgbColor rgb="009CCEFF"/>
      <rgbColor rgb="00FF9CCE"/>
      <rgbColor rgb="0000CCFF"/>
      <rgbColor rgb="00CE9CFF"/>
      <rgbColor rgb="00CCFFCC"/>
      <rgbColor rgb="00FFFF99"/>
      <rgbColor rgb="0099CCFF"/>
      <rgbColor rgb="00FFCE9C"/>
      <rgbColor rgb="00CC99FF"/>
      <rgbColor rgb="003163FF"/>
      <rgbColor rgb="003366FF"/>
      <rgbColor rgb="0031CECE"/>
      <rgbColor rgb="009CCE00"/>
      <rgbColor rgb="00FFCE00"/>
      <rgbColor rgb="00FF9C00"/>
      <rgbColor rgb="00FF6600"/>
      <rgbColor rgb="00FF6300"/>
      <rgbColor rgb="0063639C"/>
      <rgbColor rgb="00949494"/>
      <rgbColor rgb="00339966"/>
      <rgbColor rgb="00003163"/>
      <rgbColor rgb="00319C63"/>
      <rgbColor rgb="00003100"/>
      <rgbColor rgb="00313100"/>
      <rgbColor rgb="009C310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'Laplace-rot'!$C$6:$AF$6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'Laplace-rot'!$C$7:$AF$7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'Laplace-rot'!$C$8:$AF$8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'Laplace-rot'!$C$9:$AF$9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'Laplace-rot'!$C$10:$AF$10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'Laplace-rot'!$C$11:$AF$11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'Laplace-rot'!$C$12:$AF$12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'Laplace-rot'!$C$13:$AF$13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'Laplace-rot'!$C$14:$AF$14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'Laplace-rot'!$C$15:$AF$15</c:f>
              <c:numCache/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'Laplace-rot'!$C$16:$AF$16</c:f>
              <c:numCache/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'Laplace-rot'!$C$17:$AF$17</c:f>
              <c:numCache/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'Laplace-rot'!$C$18:$AF$18</c:f>
              <c:numCache/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'Laplace-rot'!$C$19:$AF$19</c:f>
              <c:numCache/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'Laplace-rot'!$C$20:$AF$20</c:f>
              <c:numCache/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'Laplace-rot'!$C$21:$AF$21</c:f>
              <c:numCache/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'Laplace-rot'!$C$22:$AF$22</c:f>
              <c:numCache/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'Laplace-rot'!$C$23:$AF$23</c:f>
              <c:numCache/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'Laplace-rot'!$C$24:$AF$24</c:f>
              <c:numCache/>
            </c:numRef>
          </c: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'Laplace-rot'!$C$25:$AF$25</c:f>
              <c:numCache/>
            </c:numRef>
          </c: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'Laplace-rot'!$C$26:$AF$26</c:f>
              <c:numCache/>
            </c:numRef>
          </c: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'Laplace-rot'!$C$27:$AF$27</c:f>
              <c:numCache/>
            </c:numRef>
          </c: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'Laplace-rot'!$C$28:$AF$28</c:f>
              <c:numCache/>
            </c:numRef>
          </c: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'Laplace-rot'!$C$29:$AF$29</c:f>
              <c:numCache/>
            </c:numRef>
          </c: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'Laplace-rot'!$C$30:$AF$30</c:f>
              <c:numCache/>
            </c:numRef>
          </c:val>
          <c:smooth val="0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'Laplace-rot'!$C$31:$AF$31</c:f>
              <c:numCache/>
            </c:numRef>
          </c: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'Laplace-rot'!$C$32:$AF$32</c:f>
              <c:numCache/>
            </c:numRef>
          </c:val>
          <c:smooth val="0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'Laplace-rot'!$C$33:$AF$33</c:f>
              <c:numCache/>
            </c:numRef>
          </c:val>
          <c:smooth val="0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'Laplace-rot'!$C$34:$AF$34</c:f>
              <c:numCache/>
            </c:numRef>
          </c:val>
          <c:smooth val="0"/>
        </c:ser>
        <c:marker val="1"/>
        <c:axId val="37709956"/>
        <c:axId val="3845285"/>
      </c:lineChart>
      <c:catAx>
        <c:axId val="37709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5285"/>
        <c:crosses val="autoZero"/>
        <c:auto val="1"/>
        <c:lblOffset val="100"/>
        <c:noMultiLvlLbl val="0"/>
      </c:catAx>
      <c:valAx>
        <c:axId val="3845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0995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'Laplace-rot'!$AJ$6:$BL$6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'Laplace-rot'!$AJ$7:$BL$7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'Laplace-rot'!$AJ$8:$BL$8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'Laplace-rot'!$AJ$9:$BL$9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'Laplace-rot'!$AJ$10:$BL$10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'Laplace-rot'!$AJ$11:$BL$11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'Laplace-rot'!$AJ$12:$BL$12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'Laplace-rot'!$AJ$13:$BL$13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'Laplace-rot'!$AJ$14:$BL$14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'Laplace-rot'!$AJ$15:$BL$15</c:f>
              <c:numCache/>
            </c:numRef>
          </c:val>
          <c:smooth val="0"/>
        </c:ser>
        <c:ser>
          <c:idx val="10"/>
          <c:order val="1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EFFCE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'Laplace-rot'!$AJ$16:$BL$16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'Laplace-rot'!$AJ$17:$BL$17</c:f>
              <c:numCache/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'Laplace-rot'!$AJ$18:$BL$18</c:f>
              <c:numCache/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'Laplace-rot'!$AJ$19:$BL$19</c:f>
              <c:numCache/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'Laplace-rot'!$AJ$20:$BL$20</c:f>
              <c:numCache/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'Laplace-rot'!$AJ$21:$BL$21</c:f>
              <c:numCache/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'Laplace-rot'!$AJ$22:$BL$22</c:f>
              <c:numCache/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'Laplace-rot'!$AJ$23:$BL$23</c:f>
              <c:numCache/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'Laplace-rot'!$AJ$24:$BL$24</c:f>
              <c:numCache/>
            </c:numRef>
          </c: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'Laplace-rot'!$AJ$25:$BL$25</c:f>
              <c:numCache/>
            </c:numRef>
          </c: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'Laplace-rot'!$AJ$26:$BL$26</c:f>
              <c:numCache/>
            </c:numRef>
          </c: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'Laplace-rot'!$AJ$27:$BL$27</c:f>
              <c:numCache/>
            </c:numRef>
          </c: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'Laplace-rot'!$AJ$28:$BL$28</c:f>
              <c:numCache/>
            </c:numRef>
          </c: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'Laplace-rot'!$AJ$29:$BL$29</c:f>
              <c:numCache/>
            </c:numRef>
          </c: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'Laplace-rot'!$AJ$30:$BL$30</c:f>
              <c:numCache/>
            </c:numRef>
          </c:val>
          <c:smooth val="0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'Laplace-rot'!$AJ$31:$BL$31</c:f>
              <c:numCache/>
            </c:numRef>
          </c: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'Laplace-rot'!$AJ$32:$BL$32</c:f>
              <c:numCache/>
            </c:numRef>
          </c:val>
          <c:smooth val="0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'Laplace-rot'!$AJ$33:$BL$33</c:f>
              <c:numCache/>
            </c:numRef>
          </c:val>
          <c:smooth val="0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'Laplace-rot'!$AJ$34:$BL$34</c:f>
              <c:numCache/>
            </c:numRef>
          </c:val>
          <c:smooth val="0"/>
        </c:ser>
        <c:marker val="1"/>
        <c:axId val="34607566"/>
        <c:axId val="43032639"/>
      </c:lineChart>
      <c:catAx>
        <c:axId val="3460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32639"/>
        <c:crosses val="autoZero"/>
        <c:auto val="1"/>
        <c:lblOffset val="100"/>
        <c:noMultiLvlLbl val="0"/>
      </c:catAx>
      <c:valAx>
        <c:axId val="43032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0756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38</xdr:row>
      <xdr:rowOff>104775</xdr:rowOff>
    </xdr:from>
    <xdr:to>
      <xdr:col>29</xdr:col>
      <xdr:colOff>180975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2009775" y="9515475"/>
        <a:ext cx="78486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104775</xdr:colOff>
      <xdr:row>37</xdr:row>
      <xdr:rowOff>142875</xdr:rowOff>
    </xdr:from>
    <xdr:to>
      <xdr:col>59</xdr:col>
      <xdr:colOff>104775</xdr:colOff>
      <xdr:row>65</xdr:row>
      <xdr:rowOff>95250</xdr:rowOff>
    </xdr:to>
    <xdr:graphicFrame>
      <xdr:nvGraphicFramePr>
        <xdr:cNvPr id="2" name="Chart 2"/>
        <xdr:cNvGraphicFramePr/>
      </xdr:nvGraphicFramePr>
      <xdr:xfrm>
        <a:off x="12153900" y="9305925"/>
        <a:ext cx="7753350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4"/>
  <sheetViews>
    <sheetView tabSelected="1" zoomScale="75" zoomScaleNormal="75" zoomScaleSheetLayoutView="1" workbookViewId="0" topLeftCell="E1">
      <selection activeCell="AG34" sqref="AG6:AG34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17" width="4.7109375" style="1" customWidth="1"/>
    <col min="18" max="18" width="4.7109375" style="18" customWidth="1"/>
    <col min="19" max="31" width="4.7109375" style="1" customWidth="1"/>
    <col min="32" max="32" width="5.140625" style="1" customWidth="1"/>
    <col min="33" max="35" width="7.00390625" style="1" customWidth="1"/>
    <col min="36" max="48" width="4.7109375" style="41" customWidth="1"/>
    <col min="49" max="49" width="4.7109375" style="1" customWidth="1"/>
    <col min="50" max="51" width="5.140625" style="1" customWidth="1"/>
    <col min="52" max="52" width="4.8515625" style="1" customWidth="1"/>
    <col min="53" max="56" width="5.140625" style="1" customWidth="1"/>
    <col min="57" max="64" width="4.8515625" style="1" customWidth="1"/>
    <col min="65" max="66" width="4.7109375" style="1" customWidth="1"/>
    <col min="67" max="68" width="7.8515625" style="1" customWidth="1"/>
    <col min="69" max="69" width="5.140625" style="1" customWidth="1"/>
    <col min="70" max="72" width="4.8515625" style="1" customWidth="1"/>
    <col min="73" max="73" width="5.7109375" style="1" customWidth="1"/>
    <col min="74" max="79" width="4.8515625" style="1" customWidth="1"/>
    <col min="80" max="82" width="5.7109375" style="1" customWidth="1"/>
    <col min="83" max="83" width="4.8515625" style="1" customWidth="1"/>
    <col min="84" max="84" width="4.8515625" style="18" customWidth="1"/>
    <col min="85" max="86" width="5.7109375" style="1" customWidth="1"/>
    <col min="87" max="97" width="4.8515625" style="1" customWidth="1"/>
    <col min="98" max="98" width="9.140625" style="1" customWidth="1"/>
    <col min="99" max="99" width="7.140625" style="1" customWidth="1"/>
    <col min="100" max="100" width="9.140625" style="1" customWidth="1"/>
    <col min="101" max="101" width="9.7109375" style="1" customWidth="1"/>
    <col min="102" max="102" width="5.140625" style="1" customWidth="1"/>
    <col min="103" max="116" width="9.140625" style="1" customWidth="1"/>
    <col min="117" max="117" width="4.7109375" style="18" customWidth="1"/>
    <col min="118" max="131" width="9.140625" style="1" customWidth="1"/>
  </cols>
  <sheetData>
    <row r="1" spans="1:131" ht="19.5" customHeight="1">
      <c r="A1" s="8"/>
      <c r="B1" s="8"/>
      <c r="C1" s="25" t="s">
        <v>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31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34" t="s">
        <v>1</v>
      </c>
      <c r="AI1" s="8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31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31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</row>
    <row r="2" spans="1:131" ht="19.5" customHeight="1">
      <c r="A2" s="8"/>
      <c r="B2" s="8"/>
      <c r="C2" s="20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31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31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31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</row>
    <row r="3" spans="1:131" ht="19.5" customHeight="1">
      <c r="A3" s="8"/>
      <c r="B3" s="8"/>
      <c r="C3" s="2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1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4" t="s">
        <v>4</v>
      </c>
      <c r="AG3" s="30">
        <v>1.6</v>
      </c>
      <c r="AH3" s="30"/>
      <c r="AI3" s="30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31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31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</row>
    <row r="4" spans="17:116" ht="19.5" customHeight="1">
      <c r="Q4" s="6" t="s">
        <v>6</v>
      </c>
      <c r="U4" s="2"/>
      <c r="AE4" s="8"/>
      <c r="AF4" s="36" t="s">
        <v>7</v>
      </c>
      <c r="AG4" s="23">
        <v>100</v>
      </c>
      <c r="AH4" s="23"/>
      <c r="AI4" s="23"/>
      <c r="AU4" s="6" t="s">
        <v>8</v>
      </c>
      <c r="CE4" s="6" t="str">
        <f>"-10x Laplacian i.e. 10x Charge per unit Volume"</f>
        <v>-10x Laplacian i.e. 10x Charge per unit Volume</v>
      </c>
      <c r="DL4" s="6" t="str">
        <f>"Charge per unit Area (dr dz) on a Ring"</f>
        <v>Charge per unit Area (dr dz) on a Ring</v>
      </c>
    </row>
    <row r="5" spans="2:33" ht="19.5" customHeight="1">
      <c r="B5" s="3"/>
      <c r="C5" s="44">
        <f>IF(mirrors,C6,C34)</f>
        <v>0</v>
      </c>
      <c r="D5" s="44">
        <f>IF(mirrors,D6,D34)</f>
        <v>0.21909754651464788</v>
      </c>
      <c r="E5" s="44">
        <f>IF(mirrors,E6,E34)</f>
        <v>0.4896272957438487</v>
      </c>
      <c r="F5" s="44">
        <f>IF(mirrors,F6,F34)</f>
        <v>0.885775438244342</v>
      </c>
      <c r="G5" s="44">
        <f>IF(mirrors,G6,G34)</f>
        <v>1.6473639150973836</v>
      </c>
      <c r="H5" s="44">
        <f>IF(mirrors,H6,H34)</f>
        <v>2.137595474898143</v>
      </c>
      <c r="I5" s="44">
        <f>IF(mirrors,I6,I34)</f>
        <v>1.9347363936836135</v>
      </c>
      <c r="J5" s="44">
        <f>IF(mirrors,J6,J34)</f>
        <v>0</v>
      </c>
      <c r="K5" s="44">
        <f>IF(mirrors,K6,K34)</f>
        <v>0</v>
      </c>
      <c r="L5" s="44">
        <f>IF(mirrors,L6,L34)</f>
        <v>0</v>
      </c>
      <c r="M5" s="44">
        <f>IF(mirrors,M6,M34)</f>
        <v>3.1569182302862995</v>
      </c>
      <c r="N5" s="44">
        <f>IF(mirrors,N6,N34)</f>
        <v>4.071008190594909</v>
      </c>
      <c r="O5" s="44">
        <f>IF(mirrors,O6,O34)</f>
        <v>3.459854456864276</v>
      </c>
      <c r="P5" s="44">
        <f>IF(mirrors,P6,P34)</f>
        <v>3.32737134588399</v>
      </c>
      <c r="Q5" s="44">
        <f>IF(mirrors,Q6,Q34)</f>
        <v>3.317543521854085</v>
      </c>
      <c r="R5" s="33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26"/>
    </row>
    <row r="6" spans="2:131" ht="19.5" customHeight="1">
      <c r="B6" s="44">
        <f>C6</f>
        <v>5.844321125853062E-83</v>
      </c>
      <c r="C6" s="13">
        <f>IF(gate,(B6+D6+C5+C7+(D6-C6)/IF((COLUMN(C6)-potaxis)*2+1,(COLUMN(C6)-potaxis)*2+1,1)+(C6-B6)/((COLUMN(C6)-potaxis)*2-1))*gam4-C6*gamm1,0)</f>
        <v>3.433240357919784E-83</v>
      </c>
      <c r="D6" s="40">
        <v>0</v>
      </c>
      <c r="E6" s="40">
        <v>0</v>
      </c>
      <c r="F6" s="40">
        <v>0</v>
      </c>
      <c r="G6" s="13">
        <f>IF(gate,(F6+H6+G5+G7+(H6-G6)/IF((COLUMN(G6)-potaxis)*2+1,(COLUMN(G6)-potaxis)*2+1,1)+(G6-F6)/((COLUMN(G6)-potaxis)*2-1))*gam4-G6*gamm1,0)</f>
        <v>1.4878043792821787</v>
      </c>
      <c r="H6" s="13">
        <f>IF(gate,(G6+I6+H5+H7+(I6-H6)/IF((COLUMN(H6)-potaxis)*2+1,(COLUMN(H6)-potaxis)*2+1,1)+(H6-G6)/((COLUMN(H6)-potaxis)*2-1))*gam4-H6*gamm1,0)</f>
        <v>2.293953619791612</v>
      </c>
      <c r="I6" s="13">
        <f>IF(gate,(H6+J6+I5+I7+(J6-I6)/IF((COLUMN(I6)-potaxis)*2+1,(COLUMN(I6)-potaxis)*2+1,1)+(I6-H6)/((COLUMN(I6)-potaxis)*2-1))*gam4-I6*gamm1,0)</f>
        <v>2.5702402964401942</v>
      </c>
      <c r="J6" s="13">
        <f>IF(gate,(I6+K6+J5+J7+(K6-J6)/IF((COLUMN(J6)-potaxis)*2+1,(COLUMN(J6)-potaxis)*2+1,1)+(J6-I6)/((COLUMN(J6)-potaxis)*2-1))*gam4-J6*gamm1,0)</f>
        <v>2.3245327859289904</v>
      </c>
      <c r="K6" s="13">
        <f>IF(gate,(J6+L6+K5+K7+(L6-K6)/IF((COLUMN(K6)-potaxis)*2+1,(COLUMN(K6)-potaxis)*2+1,1)+(K6-J6)/((COLUMN(K6)-potaxis)*2-1))*gam4-K6*gamm1,0)</f>
        <v>2.499538899164164</v>
      </c>
      <c r="L6" s="13">
        <f>IF(gate,(K6+M6+L5+L7+(M6-L6)/IF((COLUMN(L6)-potaxis)*2+1,(COLUMN(L6)-potaxis)*2+1,1)+(L6-K6)/((COLUMN(L6)-potaxis)*2-1))*gam4-L6*gamm1,0)</f>
        <v>2.933364945708073</v>
      </c>
      <c r="M6" s="13">
        <f>IF(gate,(L6+N6+M5+M7+(N6-M6)/IF((COLUMN(M6)-potaxis)*2+1,(COLUMN(M6)-potaxis)*2+1,1)+(M6-L6)/((COLUMN(M6)-potaxis)*2-1))*gam4-M6*gamm1,0)</f>
        <v>3.9448042710772095</v>
      </c>
      <c r="N6" s="13">
        <f>IF(gate,(M6+O6+N5+N7+(O6-N6)/IF((COLUMN(N6)-potaxis)*2+1,(COLUMN(N6)-potaxis)*2+1,1)+(N6-M6)/((COLUMN(N6)-potaxis)*2-1))*gam4-N6*gamm1,0)</f>
        <v>3.69233908557587</v>
      </c>
      <c r="O6" s="40">
        <v>0</v>
      </c>
      <c r="P6" s="40">
        <v>0</v>
      </c>
      <c r="Q6" s="40">
        <v>0</v>
      </c>
      <c r="R6" s="35">
        <f>OFFSET(R6,0,2*(potaxis-COLUMN(R6)))</f>
        <v>0</v>
      </c>
      <c r="S6" s="13">
        <f>OFFSET(S6,0,2*(potaxis-COLUMN(S6)))</f>
        <v>0</v>
      </c>
      <c r="T6" s="13">
        <f>OFFSET(T6,0,2*(potaxis-COLUMN(T6)))</f>
        <v>0</v>
      </c>
      <c r="U6" s="13">
        <f>OFFSET(U6,0,2*(potaxis-COLUMN(U6)))</f>
        <v>3.69233908557587</v>
      </c>
      <c r="V6" s="13">
        <f>OFFSET(V6,0,2*(potaxis-COLUMN(V6)))</f>
        <v>3.9448042710772095</v>
      </c>
      <c r="W6" s="13">
        <f>OFFSET(W6,0,2*(potaxis-COLUMN(W6)))</f>
        <v>2.933364945708073</v>
      </c>
      <c r="X6" s="13">
        <f>OFFSET(X6,0,2*(potaxis-COLUMN(X6)))</f>
        <v>2.499538899164164</v>
      </c>
      <c r="Y6" s="13">
        <f>OFFSET(Y6,0,2*(potaxis-COLUMN(Y6)))</f>
        <v>2.3245327859289904</v>
      </c>
      <c r="Z6" s="13">
        <f>OFFSET(Z6,0,2*(potaxis-COLUMN(Z6)))</f>
        <v>2.5702402964401942</v>
      </c>
      <c r="AA6" s="13">
        <f>OFFSET(AA6,0,2*(potaxis-COLUMN(AA6)))</f>
        <v>2.293953619791612</v>
      </c>
      <c r="AB6" s="13">
        <f>OFFSET(AB6,0,2*(potaxis-COLUMN(AB6)))</f>
        <v>1.4878043792821787</v>
      </c>
      <c r="AC6" s="13">
        <f>OFFSET(AC6,0,2*(potaxis-COLUMN(AC6)))</f>
        <v>0</v>
      </c>
      <c r="AD6" s="13">
        <f>OFFSET(AD6,0,2*(potaxis-COLUMN(AD6)))</f>
        <v>0</v>
      </c>
      <c r="AE6" s="13">
        <f>OFFSET(AE6,0,2*(potaxis-COLUMN(AE6)))</f>
        <v>0</v>
      </c>
      <c r="AF6" s="13">
        <f>OFFSET(AF6,0,2*(potaxis-COLUMN(AF6)))</f>
        <v>3.433240357919784E-83</v>
      </c>
      <c r="AG6" s="44">
        <f>AF6</f>
        <v>3.433240357919784E-83</v>
      </c>
      <c r="AH6" s="41"/>
      <c r="AI6" s="41"/>
      <c r="AJ6" s="17">
        <f>SQRT(('Laplace-rot'!D6-'Laplace-rot'!B6)^2+('Laplace-rot'!C7-'Laplace-rot'!C38)^2)</f>
        <v>14.5</v>
      </c>
      <c r="AK6" s="17">
        <f>SQRT(('Laplace-rot'!E6-'Laplace-rot'!C6)^2+('Laplace-rot'!D7-'Laplace-rot'!D38)^2)</f>
        <v>13.5</v>
      </c>
      <c r="AL6" s="17">
        <f>SQRT(('Laplace-rot'!F6-'Laplace-rot'!D6)^2+('Laplace-rot'!E7-'Laplace-rot'!E38)^2)</f>
        <v>12.025086255962256</v>
      </c>
      <c r="AM6" s="17">
        <f>SQRT(('Laplace-rot'!G6-'Laplace-rot'!E6)^2+('Laplace-rot'!F7-'Laplace-rot'!F38)^2)</f>
        <v>10.519210883598186</v>
      </c>
      <c r="AN6" s="17">
        <f>SQRT(('Laplace-rot'!H6-'Laplace-rot'!F6)^2+('Laplace-rot'!G7-'Laplace-rot'!G38)^2)</f>
        <v>8.690402418330518</v>
      </c>
      <c r="AO6" s="17">
        <f>SQRT(('Laplace-rot'!I6-'Laplace-rot'!G6)^2+('Laplace-rot'!H7-'Laplace-rot'!H38)^2)</f>
        <v>6.55415847431379</v>
      </c>
      <c r="AP6" s="17">
        <f>SQRT(('Laplace-rot'!J6-'Laplace-rot'!H6)^2+('Laplace-rot'!I7-'Laplace-rot'!I38)^2)</f>
        <v>4.772364332860055</v>
      </c>
      <c r="AQ6" s="17">
        <f>SQRT(('Laplace-rot'!K6-'Laplace-rot'!I6)^2+('Laplace-rot'!J7-'Laplace-rot'!J38)^2)</f>
        <v>3.2752650340288265</v>
      </c>
      <c r="AR6" s="17">
        <f>SQRT(('Laplace-rot'!L6-'Laplace-rot'!J6)^2+('Laplace-rot'!K7-'Laplace-rot'!K38)^2)</f>
        <v>1.8161745069397726</v>
      </c>
      <c r="AS6" s="17">
        <f>SQRT(('Laplace-rot'!M6-'Laplace-rot'!K6)^2+('Laplace-rot'!L7-'Laplace-rot'!L38)^2)</f>
        <v>1.4471373484336902</v>
      </c>
      <c r="AT6" s="17">
        <f>SQRT(('Laplace-rot'!N6-'Laplace-rot'!L6)^2+('Laplace-rot'!M7-'Laplace-rot'!M38)^2)</f>
        <v>1.7403951979243508</v>
      </c>
      <c r="AU6" s="17">
        <f>SQRT(('Laplace-rot'!O6-'Laplace-rot'!M6)^2+('Laplace-rot'!N7-'Laplace-rot'!N38)^2)</f>
        <v>4.728192717697781</v>
      </c>
      <c r="AV6" s="17">
        <f>SQRT(('Laplace-rot'!P6-'Laplace-rot'!N6)^2+('Laplace-rot'!O7-'Laplace-rot'!O38)^2)</f>
        <v>4.555014922197454</v>
      </c>
      <c r="AW6" s="17">
        <f>SQRT(('Laplace-rot'!Q6-'Laplace-rot'!O6)^2+('Laplace-rot'!P7-'Laplace-rot'!P38)^2)</f>
        <v>3.406873848651685</v>
      </c>
      <c r="AX6" s="17">
        <f>SQRT(('Laplace-rot'!R6-'Laplace-rot'!P6)^2+('Laplace-rot'!Q7-'Laplace-rot'!Q38)^2)</f>
        <v>4.346596633024962</v>
      </c>
      <c r="AY6" s="17">
        <f>SQRT(('Laplace-rot'!S6-'Laplace-rot'!Q6)^2+('Laplace-rot'!R7-'Laplace-rot'!R38)^2)</f>
        <v>4.3466015620345795</v>
      </c>
      <c r="AZ6" s="17">
        <f>SQRT(('Laplace-rot'!T6-'Laplace-rot'!R6)^2+('Laplace-rot'!S7-'Laplace-rot'!S38)^2)</f>
        <v>3.406873848651685</v>
      </c>
      <c r="BA6" s="17">
        <f>SQRT(('Laplace-rot'!U6-'Laplace-rot'!S6)^2+('Laplace-rot'!T7-'Laplace-rot'!T38)^2)</f>
        <v>4.555014922197454</v>
      </c>
      <c r="BB6" s="17">
        <f>SQRT(('Laplace-rot'!V6-'Laplace-rot'!T6)^2+('Laplace-rot'!U7-'Laplace-rot'!U38)^2)</f>
        <v>4.728192717697781</v>
      </c>
      <c r="BC6" s="17">
        <f>SQRT(('Laplace-rot'!W6-'Laplace-rot'!U6)^2+('Laplace-rot'!V7-'Laplace-rot'!V38)^2)</f>
        <v>1.7403951979243508</v>
      </c>
      <c r="BD6" s="17">
        <f>SQRT(('Laplace-rot'!X6-'Laplace-rot'!V6)^2+('Laplace-rot'!W7-'Laplace-rot'!W38)^2)</f>
        <v>1.4471373484336902</v>
      </c>
      <c r="BE6" s="17">
        <f>SQRT(('Laplace-rot'!Z6-'Laplace-rot'!W6)^2+('Laplace-rot'!X7-'Laplace-rot'!X38)^2)</f>
        <v>1.7491920282755073</v>
      </c>
      <c r="BF6" s="17">
        <f>SQRT(('Laplace-rot'!AA6-'Laplace-rot'!X6)^2+('Laplace-rot'!Z7-'Laplace-rot'!Z38)^2)</f>
        <v>4.776692532207598</v>
      </c>
      <c r="BG6" s="17">
        <f>SQRT(('Laplace-rot'!AB6-'Laplace-rot'!Z6)^2+('Laplace-rot'!AA7-'Laplace-rot'!AA38)^2)</f>
        <v>6.55415847431379</v>
      </c>
      <c r="BH6" s="17">
        <f>SQRT(('Laplace-rot'!AC6-'Laplace-rot'!AA6)^2+('Laplace-rot'!AB7-'Laplace-rot'!AB38)^2)</f>
        <v>8.690402418330518</v>
      </c>
      <c r="BI6" s="17">
        <f>SQRT(('Laplace-rot'!AD6-'Laplace-rot'!AB6)^2+('Laplace-rot'!AC7-'Laplace-rot'!AC38)^2)</f>
        <v>10.519210883598186</v>
      </c>
      <c r="BJ6" s="17">
        <f>SQRT(('Laplace-rot'!AE6-'Laplace-rot'!AC6)^2+('Laplace-rot'!AD7-'Laplace-rot'!AD38)^2)</f>
        <v>12.025086255962256</v>
      </c>
      <c r="BK6" s="17">
        <f>SQRT(('Laplace-rot'!AF6-'Laplace-rot'!AD6)^2+('Laplace-rot'!AE7-'Laplace-rot'!AE38)^2)</f>
        <v>13.5</v>
      </c>
      <c r="BL6" s="17">
        <f>SQRT(('Laplace-rot'!AG6-'Laplace-rot'!AE6)^2+('Laplace-rot'!AF7-'Laplace-rot'!AF38)^2)</f>
        <v>14.5</v>
      </c>
      <c r="BQ6" s="9">
        <f>-10*(B6+D6+C5+C7+(D6-C6)/IF((COLUMN(C6)-potaxis)*2+1,(COLUMN(C6)-potaxis)*2+1,1)+(C6-B6)/((COLUMN(C6)-potaxis)*2-1)-4*C6)</f>
        <v>5.394878441951651E-82</v>
      </c>
      <c r="BR6" s="9">
        <f>-10*(C6+E6+D5+D7+(E6-D6)/IF((COLUMN(D6)-potaxis)*2+1,(COLUMN(D6)-potaxis)*2+1,1)+(D6-C6)/((COLUMN(D6)-potaxis)*2-1)-4*D6)</f>
        <v>-2.190975465146479</v>
      </c>
      <c r="BS6" s="9">
        <f>-10*(D6+F6+E5+E7+(F6-E6)/IF((COLUMN(E6)-potaxis)*2+1,(COLUMN(E6)-potaxis)*2+1,1)+(E6-D6)/((COLUMN(E6)-potaxis)*2-1)-4*E6)</f>
        <v>-9.645410397815935</v>
      </c>
      <c r="BT6" s="9">
        <f>-10*(E6+G6+F5+F7+(G6-F6)/IF((COLUMN(F6)-potaxis)*2+1,(COLUMN(F6)-potaxis)*2+1,1)+(F6-E6)/((COLUMN(F6)-potaxis)*2-1)-4*F6)</f>
        <v>-33.92488189054235</v>
      </c>
      <c r="BU6" s="9">
        <f>-10*(F6+H6+G5+G7+(H6-G6)/IF((COLUMN(G6)-potaxis)*2+1,(COLUMN(G6)-potaxis)*2+1,1)+(G6-F6)/((COLUMN(G6)-potaxis)*2-1)-4*G6)</f>
        <v>0.0001070654630463963</v>
      </c>
      <c r="BV6" s="9">
        <f>-10*(G6+I6+H5+H7+(I6-H6)/IF((COLUMN(H6)-potaxis)*2+1,(COLUMN(H6)-potaxis)*2+1,1)+(H6-G6)/((COLUMN(H6)-potaxis)*2-1)-4*H6)</f>
        <v>-0.00011944121682816444</v>
      </c>
      <c r="BW6" s="9">
        <f>-10*(H6+J6+I5+I7+(J6-I6)/IF((COLUMN(I6)-potaxis)*2+1,(COLUMN(I6)-potaxis)*2+1,1)+(I6-H6)/((COLUMN(I6)-potaxis)*2-1)-4*I6)</f>
        <v>-2.7101598991663423E-05</v>
      </c>
      <c r="BX6" s="9">
        <f>-10*(I6+K6+J5+J7+(K6-J6)/IF((COLUMN(J6)-potaxis)*2+1,(COLUMN(J6)-potaxis)*2+1,1)+(J6-I6)/((COLUMN(J6)-potaxis)*2-1)-4*J6)</f>
        <v>-2.4861776601881047E-05</v>
      </c>
      <c r="BY6" s="9">
        <f>-10*(J6+L6+K5+K7+(L6-K6)/IF((COLUMN(K6)-potaxis)*2+1,(COLUMN(K6)-potaxis)*2+1,1)+(K6-J6)/((COLUMN(K6)-potaxis)*2-1)-4*K6)</f>
        <v>-4.129299751909343E-05</v>
      </c>
      <c r="BZ6" s="9">
        <f>-10*(K6+M6+L5+L7+(M6-L6)/IF((COLUMN(L6)-potaxis)*2+1,(COLUMN(L6)-potaxis)*2+1,1)+(L6-K6)/((COLUMN(L6)-potaxis)*2-1)-4*L6)</f>
        <v>-3.930361849313613E-05</v>
      </c>
      <c r="CA6" s="9">
        <f>-10*(L6+N6+M5+M7+(N6-M6)/IF((COLUMN(M6)-potaxis)*2+1,(COLUMN(M6)-potaxis)*2+1,1)+(M6-L6)/((COLUMN(M6)-potaxis)*2-1)-4*M6)</f>
        <v>-3.832871282583028E-05</v>
      </c>
      <c r="CB6" s="9">
        <f>-10*(M6+O6+N5+N7+(O6-N6)/IF((COLUMN(N6)-potaxis)*2+1,(COLUMN(N6)-potaxis)*2+1,1)+(N6-M6)/((COLUMN(N6)-potaxis)*2-1)-4*N6)</f>
        <v>3.158973315819935E-05</v>
      </c>
      <c r="CC6" s="9">
        <f>-10*(N6+P6+O5+O7+(P6-O6)/IF((COLUMN(O6)-potaxis)*2+1,(COLUMN(O6)-potaxis)*2+1,1)+(O6-N6)/((COLUMN(O6)-potaxis)*2-1)-4*O6)</f>
        <v>-129.34940325013187</v>
      </c>
      <c r="CD6" s="9">
        <f>-10*(O6+Q6+P5+P7+(Q6-P6)/IF((COLUMN(P6)-potaxis)*2+1,(COLUMN(P6)-potaxis)*2+1,1)+(P6-O6)/((COLUMN(P6)-potaxis)*2-1)-4*P6)</f>
        <v>-82.34245194535674</v>
      </c>
      <c r="CE6" s="9">
        <f>-10*(P6+R6+Q5+Q7+(R6-Q6)/IF((COLUMN(Q6)-potaxis)*2+1,(COLUMN(Q6)-potaxis)*2+1,1)+(Q6-P6)/((COLUMN(Q6)-potaxis)*2-1)-4*Q6)</f>
        <v>-81.64140154879047</v>
      </c>
      <c r="CF6" s="42">
        <f>OFFSET(CF6,0,2*(rhoaxis-COLUMN(CF6)))</f>
        <v>-81.64140154879047</v>
      </c>
      <c r="CG6" s="9">
        <f>OFFSET(CG6,0,2*(rhoaxis-COLUMN(CG6)))</f>
        <v>-82.34245194535674</v>
      </c>
      <c r="CH6" s="9">
        <f>OFFSET(CH6,0,2*(rhoaxis-COLUMN(CH6)))</f>
        <v>-129.34940325013187</v>
      </c>
      <c r="CI6" s="9">
        <f>OFFSET(CI6,0,2*(rhoaxis-COLUMN(CI6)))</f>
        <v>3.158973315819935E-05</v>
      </c>
      <c r="CJ6" s="9">
        <f>OFFSET(CJ6,0,2*(rhoaxis-COLUMN(CJ6)))</f>
        <v>-3.832871282583028E-05</v>
      </c>
      <c r="CK6" s="9">
        <f>OFFSET(CK6,0,2*(rhoaxis-COLUMN(CK6)))</f>
        <v>-3.930361849313613E-05</v>
      </c>
      <c r="CL6" s="9">
        <f>OFFSET(CL6,0,2*(rhoaxis-COLUMN(CL6)))</f>
        <v>-4.129299751909343E-05</v>
      </c>
      <c r="CM6" s="9">
        <f>OFFSET(CM6,0,2*(rhoaxis-COLUMN(CM6)))</f>
        <v>-2.4861776601881047E-05</v>
      </c>
      <c r="CN6" s="9">
        <f>OFFSET(CN6,0,2*(rhoaxis-COLUMN(CN6)))</f>
        <v>-2.7101598991663423E-05</v>
      </c>
      <c r="CO6" s="9">
        <f>OFFSET(CO6,0,2*(rhoaxis-COLUMN(CO6)))</f>
        <v>-0.00011944121682816444</v>
      </c>
      <c r="CP6" s="9">
        <f>OFFSET(CP6,0,2*(rhoaxis-COLUMN(CP6)))</f>
        <v>0.0001070654630463963</v>
      </c>
      <c r="CQ6" s="9">
        <f>OFFSET(CQ6,0,2*(rhoaxis-COLUMN(CQ6)))</f>
        <v>-33.92488189054235</v>
      </c>
      <c r="CR6" s="9">
        <f>OFFSET(CR6,0,2*(rhoaxis-COLUMN(CR6)))</f>
        <v>-9.645410397815935</v>
      </c>
      <c r="CS6" s="9">
        <f>OFFSET(CS6,0,2*(rhoaxis-COLUMN(CS6)))</f>
        <v>-2.190975465146479</v>
      </c>
      <c r="CT6" s="9">
        <f>OFFSET(CT6,0,2*(rhoaxis-COLUMN(CT6)))</f>
        <v>5.394878441951651E-82</v>
      </c>
      <c r="CX6" s="37">
        <f>BQ6/10*CX$38</f>
        <v>7.822573740829894E-82</v>
      </c>
      <c r="CY6" s="37">
        <f>BR6/10*CY$38</f>
        <v>-2.9578168779477467</v>
      </c>
      <c r="CZ6" s="37">
        <f>BS6/10*CZ$38</f>
        <v>-12.056762997269917</v>
      </c>
      <c r="DA6" s="37">
        <f>BT6/10*DA$38</f>
        <v>-39.0136141741237</v>
      </c>
      <c r="DB6" s="37">
        <f>BU6/10*DB$38</f>
        <v>0.00011241873619871612</v>
      </c>
      <c r="DC6" s="37">
        <f>BV6/10*DC$38</f>
        <v>-0.00011346915598675622</v>
      </c>
      <c r="DD6" s="37">
        <f>BW6/10*DD$38</f>
        <v>-2.303635914291391E-05</v>
      </c>
      <c r="DE6" s="37">
        <f>BX6/10*DE$38</f>
        <v>-1.8646332451410785E-05</v>
      </c>
      <c r="DF6" s="37">
        <f>BY6/10*DF$38</f>
        <v>-2.684044838741073E-05</v>
      </c>
      <c r="DG6" s="37">
        <f>BZ6/10*DG$38</f>
        <v>-2.161699017122487E-05</v>
      </c>
      <c r="DH6" s="37">
        <f>CA6/10*DH$38</f>
        <v>-1.7247920771623626E-05</v>
      </c>
      <c r="DI6" s="37">
        <f>CB6/10*DI$38</f>
        <v>1.1056406605369773E-05</v>
      </c>
      <c r="DJ6" s="37">
        <f>CC6/10*DJ$38</f>
        <v>-32.33735081253297</v>
      </c>
      <c r="DK6" s="37">
        <f>CD6/10*DK$38</f>
        <v>-12.351367791803511</v>
      </c>
      <c r="DL6" s="37">
        <f>CE6/10*DL$38</f>
        <v>-4.082070077439523</v>
      </c>
      <c r="DM6" s="15">
        <f>CF6/10*DM$38</f>
        <v>-4.082070077439523</v>
      </c>
      <c r="DN6" s="37">
        <f>CG6/10*DN$38</f>
        <v>-12.351367791803511</v>
      </c>
      <c r="DO6" s="37">
        <f>CH6/10*DO$38</f>
        <v>-32.33735081253297</v>
      </c>
      <c r="DP6" s="37">
        <f>CI6/10*DP$38</f>
        <v>1.1056406605369773E-05</v>
      </c>
      <c r="DQ6" s="37">
        <f>CJ6/10*DQ$38</f>
        <v>-1.7247920771623626E-05</v>
      </c>
      <c r="DR6" s="37">
        <f>CK6/10*DR$38</f>
        <v>-2.161699017122487E-05</v>
      </c>
      <c r="DS6" s="37">
        <f>CL6/10*DS$38</f>
        <v>-2.684044838741073E-05</v>
      </c>
      <c r="DT6" s="37">
        <f>CM6/10*DT$38</f>
        <v>-1.8646332451410785E-05</v>
      </c>
      <c r="DU6" s="37">
        <f>CN6/10*DU$38</f>
        <v>-2.303635914291391E-05</v>
      </c>
      <c r="DV6" s="37">
        <f>CO6/10*DV$38</f>
        <v>-0.00011346915598675622</v>
      </c>
      <c r="DW6" s="37">
        <f>CP6/10*DW$38</f>
        <v>0.00011241873619871612</v>
      </c>
      <c r="DX6" s="37">
        <f>CQ6/10*DX$38</f>
        <v>-39.0136141741237</v>
      </c>
      <c r="DY6" s="37">
        <f>CR6/10*DY$38</f>
        <v>-12.056762997269917</v>
      </c>
      <c r="DZ6" s="37">
        <f>CS6/10*DZ$38</f>
        <v>-2.9578168779477467</v>
      </c>
      <c r="EA6" s="37">
        <f>CT6/10*EA$38</f>
        <v>7.822573740829894E-82</v>
      </c>
    </row>
    <row r="7" spans="2:131" ht="19.5" customHeight="1">
      <c r="B7" s="44">
        <f>C7</f>
        <v>1.9424452635339358E-83</v>
      </c>
      <c r="C7" s="13">
        <f>IF(gate,(B7+D7+C6+C8+(D7-C7)/IF((COLUMN(C7)-potaxis)*2+1,(COLUMN(C7)-potaxis)*2+1,1)+(C7-B7)/((COLUMN(C7)-potaxis)*2-1))*gam4-C7*gamm1,0)</f>
        <v>2.2907767778747494E-83</v>
      </c>
      <c r="D7" s="40">
        <v>0</v>
      </c>
      <c r="E7" s="13">
        <f>IF(gate,(D7+F7+E6+E8+(F7-E7)/IF((COLUMN(E7)-potaxis)*2+1,(COLUMN(E7)-potaxis)*2+1,1)+(E7-D7)/((COLUMN(E7)-potaxis)*2-1))*gam4-E7*gamm1,0)</f>
        <v>0.47491374403774483</v>
      </c>
      <c r="F7" s="13">
        <f>IF(gate,(E7+G7+F6+F8+(G7-F7)/IF((COLUMN(F7)-potaxis)*2+1,(COLUMN(F7)-potaxis)*2+1,1)+(F7-E7)/((COLUMN(F7)-potaxis)*2-1))*gam4-F7*gamm1,0)</f>
        <v>1.0865358433132686</v>
      </c>
      <c r="G7" s="13">
        <f>IF(gate,(F7+H7+G6+G8+(H7-G7)/IF((COLUMN(G7)-potaxis)*2+1,(COLUMN(G7)-potaxis)*2+1,1)+(G7-F7)/((COLUMN(G7)-potaxis)*2-1))*gam4-G7*gamm1,0)</f>
        <v>2.1178242095044397</v>
      </c>
      <c r="H7" s="13">
        <f>IF(gate,(G7+I7+H6+H8+(I7-H7)/IF((COLUMN(H7)-potaxis)*2+1,(COLUMN(H7)-potaxis)*2+1,1)+(H7-G7)/((COLUMN(H7)-potaxis)*2-1))*gam4-H7*gamm1,0)</f>
        <v>3.035842994506898</v>
      </c>
      <c r="I7" s="13">
        <f>IF(gate,(H7+J7+I6+I8+(J7-I7)/IF((COLUMN(I7)-potaxis)*2+1,(COLUMN(I7)-potaxis)*2+1,1)+(I7-H7)/((COLUMN(I7)-potaxis)*2-1))*gam4-I7*gamm1,0)</f>
        <v>3.7277336369233187</v>
      </c>
      <c r="J7" s="13">
        <f>IF(gate,(I7+K7+J6+J8+(K7-J7)/IF((COLUMN(J7)-potaxis)*2+1,(COLUMN(J7)-potaxis)*2+1,1)+(J7-I7)/((COLUMN(J7)-potaxis)*2-1))*gam4-J7*gamm1,0)</f>
        <v>4.225498151541968</v>
      </c>
      <c r="K7" s="13">
        <f>IF(gate,(J7+L7+K6+K8+(L7-K7)/IF((COLUMN(K7)-potaxis)*2+1,(COLUMN(K7)-potaxis)*2+1,1)+(K7-J7)/((COLUMN(K7)-potaxis)*2-1))*gam4-K7*gamm1,0)</f>
        <v>4.788914601524324</v>
      </c>
      <c r="L7" s="13">
        <f>IF(gate,(K7+M7+L6+L8+(M7-L7)/IF((COLUMN(L7)-potaxis)*2+1,(COLUMN(L7)-potaxis)*2+1,1)+(L7-K7)/((COLUMN(L7)-potaxis)*2-1))*gam4-L7*gamm1,0)</f>
        <v>5.4264166460350065</v>
      </c>
      <c r="M7" s="13">
        <f>IF(gate,(L7+N7+M6+M8+(N7-M7)/IF((COLUMN(M7)-potaxis)*2+1,(COLUMN(M7)-potaxis)*2+1,1)+(M7-L7)/((COLUMN(M7)-potaxis)*2-1))*gam4-M7*gamm1,0)</f>
        <v>6.066184439959125</v>
      </c>
      <c r="N7" s="13">
        <f>IF(gate,(M7+O7+N6+N8+(O7-N7)/IF((COLUMN(N7)-potaxis)*2+1,(COLUMN(N7)-potaxis)*2+1,1)+(N7-M7)/((COLUMN(N7)-potaxis)*2-1))*gam4-N7*gamm1,0)</f>
        <v>6.106592725874401</v>
      </c>
      <c r="O7" s="13">
        <f>IF(gate,(N7+P7+O6+O8+(P7-O7)/IF((COLUMN(O7)-potaxis)*2+1,(COLUMN(O7)-potaxis)*2+1,1)+(O7-N7)/((COLUMN(O7)-potaxis)*2-1))*gam4-O7*gamm1,0)</f>
        <v>5.167356934977063</v>
      </c>
      <c r="P7" s="13">
        <f>IF(gate,(O7+Q7+P6+P8+(Q7-P7)/IF((COLUMN(P7)-potaxis)*2+1,(COLUMN(P7)-potaxis)*2+1,1)+(P7-O7)/((COLUMN(P7)-potaxis)*2-1))*gam4-P7*gamm1,0)</f>
        <v>4.906873848651685</v>
      </c>
      <c r="Q7" s="13">
        <f>IF(gate,(P7+R7+Q6+Q8+(R7-Q7)/IF((COLUMN(Q7)-potaxis)*2+1,(COLUMN(Q7)-potaxis)*2+1,1)+(Q7-P7)/((COLUMN(Q7)-potaxis)*2-1))*gam4-Q7*gamm1,0)</f>
        <v>4.846596633024962</v>
      </c>
      <c r="R7" s="35">
        <f>OFFSET(R7,0,2*(potaxis-COLUMN(R7)))</f>
        <v>4.8466015620345795</v>
      </c>
      <c r="S7" s="13">
        <f>OFFSET(S7,0,2*(potaxis-COLUMN(S7)))</f>
        <v>4.906873848651685</v>
      </c>
      <c r="T7" s="13">
        <f>OFFSET(T7,0,2*(potaxis-COLUMN(T7)))</f>
        <v>5.167356934977063</v>
      </c>
      <c r="U7" s="13">
        <f>OFFSET(U7,0,2*(potaxis-COLUMN(U7)))</f>
        <v>6.106592725874401</v>
      </c>
      <c r="V7" s="13">
        <f>OFFSET(V7,0,2*(potaxis-COLUMN(V7)))</f>
        <v>6.066184439959125</v>
      </c>
      <c r="W7" s="13">
        <f>OFFSET(W7,0,2*(potaxis-COLUMN(W7)))</f>
        <v>5.4264166460350065</v>
      </c>
      <c r="X7" s="13">
        <f>OFFSET(X7,0,2*(potaxis-COLUMN(X7)))</f>
        <v>4.788914601524324</v>
      </c>
      <c r="Y7" s="13">
        <f>OFFSET(Y7,0,2*(potaxis-COLUMN(Y7)))</f>
        <v>4.225498151541968</v>
      </c>
      <c r="Z7" s="13">
        <f>OFFSET(Z7,0,2*(potaxis-COLUMN(Z7)))</f>
        <v>3.7277336369233187</v>
      </c>
      <c r="AA7" s="13">
        <f>OFFSET(AA7,0,2*(potaxis-COLUMN(AA7)))</f>
        <v>3.035842994506898</v>
      </c>
      <c r="AB7" s="13">
        <f>OFFSET(AB7,0,2*(potaxis-COLUMN(AB7)))</f>
        <v>2.1178242095044397</v>
      </c>
      <c r="AC7" s="13">
        <f>OFFSET(AC7,0,2*(potaxis-COLUMN(AC7)))</f>
        <v>1.0865358433132686</v>
      </c>
      <c r="AD7" s="13">
        <f>OFFSET(AD7,0,2*(potaxis-COLUMN(AD7)))</f>
        <v>0.47491374403774483</v>
      </c>
      <c r="AE7" s="13">
        <f>OFFSET(AE7,0,2*(potaxis-COLUMN(AE7)))</f>
        <v>0</v>
      </c>
      <c r="AF7" s="13">
        <f>OFFSET(AF7,0,2*(potaxis-COLUMN(AF7)))</f>
        <v>2.2907767778747494E-83</v>
      </c>
      <c r="AG7" s="44">
        <f>AF7</f>
        <v>2.2907767778747494E-83</v>
      </c>
      <c r="AJ7" s="17">
        <f>SQRT(('Laplace-rot'!D7-'Laplace-rot'!B7)^2+('Laplace-rot'!C8-'Laplace-rot'!C6)^2)</f>
        <v>3.284672869982954E-83</v>
      </c>
      <c r="AK7" s="17">
        <f>SQRT(('Laplace-rot'!E7-'Laplace-rot'!C7)^2+('Laplace-rot'!D8-'Laplace-rot'!D6)^2)</f>
        <v>0.47491374403774483</v>
      </c>
      <c r="AL7" s="17">
        <f>SQRT(('Laplace-rot'!F7-'Laplace-rot'!D7)^2+('Laplace-rot'!E8-'Laplace-rot'!E6)^2)</f>
        <v>1.383753249185236</v>
      </c>
      <c r="AM7" s="17">
        <f>SQRT(('Laplace-rot'!G7-'Laplace-rot'!E7)^2+('Laplace-rot'!F8-'Laplace-rot'!F6)^2)</f>
        <v>2.4561255014738075</v>
      </c>
      <c r="AN7" s="17">
        <f>SQRT(('Laplace-rot'!H7-'Laplace-rot'!F7)^2+('Laplace-rot'!G8-'Laplace-rot'!G6)^2)</f>
        <v>2.4390931434916583</v>
      </c>
      <c r="AO7" s="17">
        <f>SQRT(('Laplace-rot'!I7-'Laplace-rot'!G7)^2+('Laplace-rot'!H8-'Laplace-rot'!H6)^2)</f>
        <v>2.410614673207545</v>
      </c>
      <c r="AP7" s="17">
        <f>SQRT(('Laplace-rot'!J7-'Laplace-rot'!H7)^2+('Laplace-rot'!I8-'Laplace-rot'!I6)^2)</f>
        <v>2.8398395654323427</v>
      </c>
      <c r="AQ7" s="17">
        <f>SQRT(('Laplace-rot'!K7-'Laplace-rot'!I7)^2+('Laplace-rot'!J8-'Laplace-rot'!J6)^2)</f>
        <v>3.952728130934468</v>
      </c>
      <c r="AR7" s="17">
        <f>SQRT(('Laplace-rot'!L7-'Laplace-rot'!J7)^2+('Laplace-rot'!K8-'Laplace-rot'!K6)^2)</f>
        <v>4.752262058988386</v>
      </c>
      <c r="AS7" s="17">
        <f>SQRT(('Laplace-rot'!M7-'Laplace-rot'!K7)^2+('Laplace-rot'!L8-'Laplace-rot'!L6)^2)</f>
        <v>5.258408575834084</v>
      </c>
      <c r="AT7" s="17">
        <f>SQRT(('Laplace-rot'!N7-'Laplace-rot'!L7)^2+('Laplace-rot'!M8-'Laplace-rot'!M6)^2)</f>
        <v>4.958011761794801</v>
      </c>
      <c r="AU7" s="17">
        <f>SQRT(('Laplace-rot'!O7-'Laplace-rot'!M7)^2+('Laplace-rot'!N8-'Laplace-rot'!N6)^2)</f>
        <v>5.72761953891052</v>
      </c>
      <c r="AV7" s="17">
        <f>SQRT(('Laplace-rot'!P7-'Laplace-rot'!N7)^2+('Laplace-rot'!O8-'Laplace-rot'!O6)^2)</f>
        <v>9.510273820324276</v>
      </c>
      <c r="AW7" s="17">
        <f>SQRT(('Laplace-rot'!Q7-'Laplace-rot'!O7)^2+('Laplace-rot'!P8-'Laplace-rot'!P6)^2)</f>
        <v>9.523684509894952</v>
      </c>
      <c r="AX7" s="17">
        <f>SQRT(('Laplace-rot'!R7-'Laplace-rot'!P7)^2+('Laplace-rot'!Q8-'Laplace-rot'!Q6)^2)</f>
        <v>9.602968317053099</v>
      </c>
      <c r="AY7" s="17">
        <f>SQRT(('Laplace-rot'!S7-'Laplace-rot'!Q7)^2+('Laplace-rot'!R8-'Laplace-rot'!R6)^2)</f>
        <v>9.602971551525556</v>
      </c>
      <c r="AZ7" s="17">
        <f>SQRT(('Laplace-rot'!T7-'Laplace-rot'!R7)^2+('Laplace-rot'!S8-'Laplace-rot'!S6)^2)</f>
        <v>9.523684343885833</v>
      </c>
      <c r="BA7" s="17">
        <f>SQRT(('Laplace-rot'!U7-'Laplace-rot'!S7)^2+('Laplace-rot'!T8-'Laplace-rot'!T6)^2)</f>
        <v>9.510273820324276</v>
      </c>
      <c r="BB7" s="17">
        <f>SQRT(('Laplace-rot'!V7-'Laplace-rot'!T7)^2+('Laplace-rot'!U8-'Laplace-rot'!U6)^2)</f>
        <v>5.72761953891052</v>
      </c>
      <c r="BC7" s="17">
        <f>SQRT(('Laplace-rot'!W7-'Laplace-rot'!U7)^2+('Laplace-rot'!V8-'Laplace-rot'!V6)^2)</f>
        <v>4.958011761794801</v>
      </c>
      <c r="BD7" s="17">
        <f>SQRT(('Laplace-rot'!X7-'Laplace-rot'!V7)^2+('Laplace-rot'!W8-'Laplace-rot'!W6)^2)</f>
        <v>5.258408575834084</v>
      </c>
      <c r="BE7" s="17">
        <f>SQRT(('Laplace-rot'!Z7-'Laplace-rot'!W7)^2+('Laplace-rot'!X8-'Laplace-rot'!X6)^2)</f>
        <v>4.90176635635868</v>
      </c>
      <c r="BF7" s="17">
        <f>SQRT(('Laplace-rot'!AA7-'Laplace-rot'!X7)^2+('Laplace-rot'!Z8-'Laplace-rot'!Z6)^2)</f>
        <v>3.118119533318997</v>
      </c>
      <c r="BG7" s="17">
        <f>SQRT(('Laplace-rot'!AB7-'Laplace-rot'!Z7)^2+('Laplace-rot'!AA8-'Laplace-rot'!AA6)^2)</f>
        <v>2.410614673207545</v>
      </c>
      <c r="BH7" s="17">
        <f>SQRT(('Laplace-rot'!AC7-'Laplace-rot'!AA7)^2+('Laplace-rot'!AB8-'Laplace-rot'!AB6)^2)</f>
        <v>2.4390931434916583</v>
      </c>
      <c r="BI7" s="17">
        <f>SQRT(('Laplace-rot'!AD7-'Laplace-rot'!AB7)^2+('Laplace-rot'!AC8-'Laplace-rot'!AC6)^2)</f>
        <v>2.4561255014738075</v>
      </c>
      <c r="BJ7" s="17">
        <f>SQRT(('Laplace-rot'!AE7-'Laplace-rot'!AC7)^2+('Laplace-rot'!AD8-'Laplace-rot'!AD6)^2)</f>
        <v>1.383753249185236</v>
      </c>
      <c r="BK7" s="17">
        <f>SQRT(('Laplace-rot'!AF7-'Laplace-rot'!AD7)^2+('Laplace-rot'!AE8-'Laplace-rot'!AE6)^2)</f>
        <v>0.47491374403774483</v>
      </c>
      <c r="BL7" s="17">
        <f>SQRT(('Laplace-rot'!AG7-'Laplace-rot'!AE7)^2+('Laplace-rot'!AF8-'Laplace-rot'!AF6)^2)</f>
        <v>3.501948101703801E-83</v>
      </c>
      <c r="BQ7" s="9">
        <f>-10*(B7+D7+C6+C8+(D7-C7)/IF((COLUMN(C7)-potaxis)*2+1,(COLUMN(C7)-potaxis)*2+1,1)+(C7-B7)/((COLUMN(C7)-potaxis)*2-1)-4*C7)</f>
        <v>2.9327486786960687E-82</v>
      </c>
      <c r="BR7" s="9">
        <f>-10*(C7+E7+D6+D8+(E7-D7)/IF((COLUMN(D7)-potaxis)*2+1,(COLUMN(D7)-potaxis)*2+1,1)+(D7-C7)/((COLUMN(D7)-potaxis)*2-1)-4*D7)</f>
        <v>-4.566478308055239</v>
      </c>
      <c r="BS7" s="9">
        <f>-10*(D7+F7+E6+E8+(F7-E7)/IF((COLUMN(E7)-potaxis)*2+1,(COLUMN(E7)-potaxis)*2+1,1)+(E7-D7)/((COLUMN(E7)-potaxis)*2-1)-4*E7)</f>
        <v>7.050001501696102E-05</v>
      </c>
      <c r="BT7" s="9">
        <f>-10*(E7+G7+F6+F8+(G7-F7)/IF((COLUMN(F7)-potaxis)*2+1,(COLUMN(F7)-potaxis)*2+1,1)+(F7-E7)/((COLUMN(F7)-potaxis)*2-1)-4*F7)</f>
        <v>6.937042137167282E-05</v>
      </c>
      <c r="BU7" s="9">
        <f>-10*(F7+H7+G6+G8+(H7-G7)/IF((COLUMN(G7)-potaxis)*2+1,(COLUMN(G7)-potaxis)*2+1,1)+(G7-F7)/((COLUMN(G7)-potaxis)*2-1)-4*G7)</f>
        <v>0.00011553978273681764</v>
      </c>
      <c r="BV7" s="9">
        <f>-10*(G7+I7+H6+H8+(I7-H7)/IF((COLUMN(H7)-potaxis)*2+1,(COLUMN(H7)-potaxis)*2+1,1)+(H7-G7)/((COLUMN(H7)-potaxis)*2-1)-4*H7)</f>
        <v>0.00018026898494838406</v>
      </c>
      <c r="BW7" s="9">
        <f>-10*(H7+J7+I6+I8+(J7-I7)/IF((COLUMN(I7)-potaxis)*2+1,(COLUMN(I7)-potaxis)*2+1,1)+(I7-H7)/((COLUMN(I7)-potaxis)*2-1)-4*I7)</f>
        <v>0.0001659011418020384</v>
      </c>
      <c r="BX7" s="9">
        <f>-10*(I7+K7+J6+J8+(K7-J7)/IF((COLUMN(J7)-potaxis)*2+1,(COLUMN(J7)-potaxis)*2+1,1)+(J7-I7)/((COLUMN(J7)-potaxis)*2-1)-4*J7)</f>
        <v>0.00015135967743162837</v>
      </c>
      <c r="BY7" s="9">
        <f>-10*(J7+L7+K6+K8+(L7-K7)/IF((COLUMN(K7)-potaxis)*2+1,(COLUMN(K7)-potaxis)*2+1,1)+(K7-J7)/((COLUMN(K7)-potaxis)*2-1)-4*K7)</f>
        <v>0.00014846715735927773</v>
      </c>
      <c r="BZ7" s="9">
        <f>-10*(K7+M7+L6+L8+(M7-L7)/IF((COLUMN(L7)-potaxis)*2+1,(COLUMN(L7)-potaxis)*2+1,1)+(L7-K7)/((COLUMN(L7)-potaxis)*2-1)-4*L7)</f>
        <v>0.0001394871481252835</v>
      </c>
      <c r="CA7" s="9">
        <f>-10*(L7+N7+M6+M8+(N7-M7)/IF((COLUMN(M7)-potaxis)*2+1,(COLUMN(M7)-potaxis)*2+1,1)+(M7-L7)/((COLUMN(M7)-potaxis)*2-1)-4*M7)</f>
        <v>0.00013257275337963392</v>
      </c>
      <c r="CB7" s="9">
        <f>-10*(M7+O7+N6+N8+(O7-N7)/IF((COLUMN(N7)-potaxis)*2+1,(COLUMN(N7)-potaxis)*2+1,1)+(N7-M7)/((COLUMN(N7)-potaxis)*2-1)-4*N7)</f>
        <v>9.074947712406356E-05</v>
      </c>
      <c r="CC7" s="9">
        <f>-10*(N7+P7+O6+O8+(P7-O7)/IF((COLUMN(O7)-potaxis)*2+1,(COLUMN(O7)-potaxis)*2+1,1)+(O7-N7)/((COLUMN(O7)-potaxis)*2-1)-4*O7)</f>
        <v>2.8833055090160542E-05</v>
      </c>
      <c r="CD7" s="9">
        <f>-10*(O7+Q7+P6+P8+(Q7-P7)/IF((COLUMN(P7)-potaxis)*2+1,(COLUMN(P7)-potaxis)*2+1,1)+(P7-O7)/((COLUMN(P7)-potaxis)*2-1)-4*P7)</f>
        <v>1.11743704067635E-05</v>
      </c>
      <c r="CE7" s="9">
        <f>-10*(P7+R7+Q6+Q8+(R7-Q7)/IF((COLUMN(Q7)-potaxis)*2+1,(COLUMN(Q7)-potaxis)*2+1,1)+(Q7-P7)/((COLUMN(Q7)-potaxis)*2-1)-4*Q7)</f>
        <v>-0.00011583431096084951</v>
      </c>
      <c r="CF7" s="42">
        <f>OFFSET(CF7,0,2*(rhoaxis-COLUMN(CF7)))</f>
        <v>-0.00011583431096084951</v>
      </c>
      <c r="CG7" s="9">
        <f>OFFSET(CG7,0,2*(rhoaxis-COLUMN(CG7)))</f>
        <v>1.11743704067635E-05</v>
      </c>
      <c r="CH7" s="9">
        <f>OFFSET(CH7,0,2*(rhoaxis-COLUMN(CH7)))</f>
        <v>2.8833055090160542E-05</v>
      </c>
      <c r="CI7" s="9">
        <f>OFFSET(CI7,0,2*(rhoaxis-COLUMN(CI7)))</f>
        <v>9.074947712406356E-05</v>
      </c>
      <c r="CJ7" s="9">
        <f>OFFSET(CJ7,0,2*(rhoaxis-COLUMN(CJ7)))</f>
        <v>0.00013257275337963392</v>
      </c>
      <c r="CK7" s="9">
        <f>OFFSET(CK7,0,2*(rhoaxis-COLUMN(CK7)))</f>
        <v>0.0001394871481252835</v>
      </c>
      <c r="CL7" s="9">
        <f>OFFSET(CL7,0,2*(rhoaxis-COLUMN(CL7)))</f>
        <v>0.00014846715735927773</v>
      </c>
      <c r="CM7" s="9">
        <f>OFFSET(CM7,0,2*(rhoaxis-COLUMN(CM7)))</f>
        <v>0.00015135967743162837</v>
      </c>
      <c r="CN7" s="9">
        <f>OFFSET(CN7,0,2*(rhoaxis-COLUMN(CN7)))</f>
        <v>0.0001659011418020384</v>
      </c>
      <c r="CO7" s="9">
        <f>OFFSET(CO7,0,2*(rhoaxis-COLUMN(CO7)))</f>
        <v>0.00018026898494838406</v>
      </c>
      <c r="CP7" s="9">
        <f>OFFSET(CP7,0,2*(rhoaxis-COLUMN(CP7)))</f>
        <v>0.00011553978273681764</v>
      </c>
      <c r="CQ7" s="9">
        <f>OFFSET(CQ7,0,2*(rhoaxis-COLUMN(CQ7)))</f>
        <v>6.937042137167282E-05</v>
      </c>
      <c r="CR7" s="9">
        <f>OFFSET(CR7,0,2*(rhoaxis-COLUMN(CR7)))</f>
        <v>7.050001501696102E-05</v>
      </c>
      <c r="CS7" s="9">
        <f>OFFSET(CS7,0,2*(rhoaxis-COLUMN(CS7)))</f>
        <v>-4.566478308055239</v>
      </c>
      <c r="CT7" s="9">
        <f>OFFSET(CT7,0,2*(rhoaxis-COLUMN(CT7)))</f>
        <v>2.9327486786960687E-82</v>
      </c>
      <c r="CX7" s="37">
        <f>BQ7/10*CX$38</f>
        <v>4.2524855841092995E-82</v>
      </c>
      <c r="CY7" s="37">
        <f>BR7/10*CY$38</f>
        <v>-6.164745715874573</v>
      </c>
      <c r="CZ7" s="37">
        <f>BS7/10*CZ$38</f>
        <v>8.812501877120127E-05</v>
      </c>
      <c r="DA7" s="37">
        <f>BT7/10*DA$38</f>
        <v>7.977598457742374E-05</v>
      </c>
      <c r="DB7" s="37">
        <f>BU7/10*DB$38</f>
        <v>0.00012131677187365852</v>
      </c>
      <c r="DC7" s="37">
        <f>BV7/10*DC$38</f>
        <v>0.00017125553570096486</v>
      </c>
      <c r="DD7" s="37">
        <f>BW7/10*DD$38</f>
        <v>0.00014101597053173265</v>
      </c>
      <c r="DE7" s="37">
        <f>BX7/10*DE$38</f>
        <v>0.00011351975807372128</v>
      </c>
      <c r="DF7" s="37">
        <f>BY7/10*DF$38</f>
        <v>9.650365228353053E-05</v>
      </c>
      <c r="DG7" s="37">
        <f>BZ7/10*DG$38</f>
        <v>7.671793146890593E-05</v>
      </c>
      <c r="DH7" s="37">
        <f>CA7/10*DH$38</f>
        <v>5.9657739020835265E-05</v>
      </c>
      <c r="DI7" s="37">
        <f>CB7/10*DI$38</f>
        <v>3.1762316993422246E-05</v>
      </c>
      <c r="DJ7" s="37">
        <f>CC7/10*DJ$38</f>
        <v>7.2082637725401355E-06</v>
      </c>
      <c r="DK7" s="37">
        <f>CD7/10*DK$38</f>
        <v>1.6761555610145251E-06</v>
      </c>
      <c r="DL7" s="37">
        <f>CE7/10*DL$38</f>
        <v>-5.791715548042475E-06</v>
      </c>
      <c r="DM7" s="15">
        <f>CF7/10*DM$38</f>
        <v>-5.791715548042475E-06</v>
      </c>
      <c r="DN7" s="37">
        <f>CG7/10*DN$38</f>
        <v>1.6761555610145251E-06</v>
      </c>
      <c r="DO7" s="37">
        <f>CH7/10*DO$38</f>
        <v>7.2082637725401355E-06</v>
      </c>
      <c r="DP7" s="37">
        <f>CI7/10*DP$38</f>
        <v>3.1762316993422246E-05</v>
      </c>
      <c r="DQ7" s="37">
        <f>CJ7/10*DQ$38</f>
        <v>5.9657739020835265E-05</v>
      </c>
      <c r="DR7" s="37">
        <f>CK7/10*DR$38</f>
        <v>7.671793146890593E-05</v>
      </c>
      <c r="DS7" s="37">
        <f>CL7/10*DS$38</f>
        <v>9.650365228353053E-05</v>
      </c>
      <c r="DT7" s="37">
        <f>CM7/10*DT$38</f>
        <v>0.00011351975807372128</v>
      </c>
      <c r="DU7" s="37">
        <f>CN7/10*DU$38</f>
        <v>0.00014101597053173265</v>
      </c>
      <c r="DV7" s="37">
        <f>CO7/10*DV$38</f>
        <v>0.00017125553570096486</v>
      </c>
      <c r="DW7" s="37">
        <f>CP7/10*DW$38</f>
        <v>0.00012131677187365852</v>
      </c>
      <c r="DX7" s="37">
        <f>CQ7/10*DX$38</f>
        <v>7.977598457742374E-05</v>
      </c>
      <c r="DY7" s="37">
        <f>CR7/10*DY$38</f>
        <v>8.812501877120127E-05</v>
      </c>
      <c r="DZ7" s="37">
        <f>CS7/10*DZ$38</f>
        <v>-6.164745715874573</v>
      </c>
      <c r="EA7" s="37">
        <f>CT7/10*EA$38</f>
        <v>4.2524855841092995E-82</v>
      </c>
    </row>
    <row r="8" spans="2:131" ht="19.5" customHeight="1">
      <c r="B8" s="44">
        <f>C8</f>
        <v>8.037368379435497E-84</v>
      </c>
      <c r="C8" s="13">
        <f>IF(gate,(B8+D8+C7+C9+(D8-C8)/IF((COLUMN(C8)-potaxis)*2+1,(COLUMN(C8)-potaxis)*2+1,1)+(C8-B8)/((COLUMN(C8)-potaxis)*2-1))*gam4-C8*gamm1,0)</f>
        <v>7.844704054745676E-84</v>
      </c>
      <c r="D8" s="40">
        <v>0</v>
      </c>
      <c r="E8" s="13">
        <f>IF(gate,(D8+F8+E7+E9+(F8-E8)/IF((COLUMN(E8)-potaxis)*2+1,(COLUMN(E8)-potaxis)*2+1,1)+(E8-D8)/((COLUMN(E8)-potaxis)*2-1))*gam4-E8*gamm1,0)</f>
        <v>0.8568622502049101</v>
      </c>
      <c r="F8" s="13">
        <f>IF(gate,(E8+G8+F7+F9+(G8-F8)/IF((COLUMN(F8)-potaxis)*2+1,(COLUMN(F8)-potaxis)*2+1,1)+(F8-E8)/((COLUMN(F8)-potaxis)*2-1))*gam4-F8*gamm1,0)</f>
        <v>1.8257594807230144</v>
      </c>
      <c r="G8" s="13">
        <f>IF(gate,(F8+H8+G7+G9+(H8-G8)/IF((COLUMN(G8)-potaxis)*2+1,(COLUMN(G8)-potaxis)*2+1,1)+(G8-F8)/((COLUMN(G8)-potaxis)*2-1))*gam4-G8*gamm1,0)</f>
        <v>2.953879750105042</v>
      </c>
      <c r="H8" s="13">
        <f>IF(gate,(G8+I8+H7+H9+(I8-H8)/IF((COLUMN(H8)-potaxis)*2+1,(COLUMN(H8)-potaxis)*2+1,1)+(H8-G8)/((COLUMN(H8)-potaxis)*2-1))*gam4-H8*gamm1,0)</f>
        <v>4.088181793182983</v>
      </c>
      <c r="I8" s="13">
        <f>IF(gate,(H8+J8+I7+I9+(J8-I8)/IF((COLUMN(I8)-potaxis)*2+1,(COLUMN(I8)-potaxis)*2+1,1)+(I8-H8)/((COLUMN(I8)-potaxis)*2-1))*gam4-I8*gamm1,0)</f>
        <v>5.148885166276834</v>
      </c>
      <c r="J8" s="13">
        <f>IF(gate,(I8+K8+J7+J9+(K8-J8)/IF((COLUMN(J8)-potaxis)*2+1,(COLUMN(J8)-potaxis)*2+1,1)+(J8-I8)/((COLUMN(J8)-potaxis)*2-1))*gam4-J8*gamm1,0)</f>
        <v>6.132150760128762</v>
      </c>
      <c r="K8" s="13">
        <f>IF(gate,(J8+L8+K7+K9+(L8-K8)/IF((COLUMN(K8)-potaxis)*2+1,(COLUMN(K8)-potaxis)*2+1,1)+(K8-J8)/((COLUMN(K8)-potaxis)*2-1))*gam4-K8*gamm1,0)</f>
        <v>7.097559065157904</v>
      </c>
      <c r="L8" s="13">
        <f>IF(gate,(K8+M8+L7+L9+(M8-L8)/IF((COLUMN(L8)-potaxis)*2+1,(COLUMN(L8)-potaxis)*2+1,1)+(L8-K8)/((COLUMN(L8)-potaxis)*2-1))*gam4-L8*gamm1,0)</f>
        <v>8.034290598001995</v>
      </c>
      <c r="M8" s="13">
        <f>IF(gate,(L8+N8+M7+M9+(N8-M8)/IF((COLUMN(M8)-potaxis)*2+1,(COLUMN(M8)-potaxis)*2+1,1)+(M8-L8)/((COLUMN(M8)-potaxis)*2-1))*gam4-M8*gamm1,0)</f>
        <v>8.855938674706366</v>
      </c>
      <c r="N8" s="13">
        <f>IF(gate,(M8+O8+N7+N9+(O8-N8)/IF((COLUMN(N8)-potaxis)*2+1,(COLUMN(N8)-potaxis)*2+1,1)+(N8-M8)/((COLUMN(N8)-potaxis)*2-1))*gam4-N8*gamm1,0)</f>
        <v>9.348993105294353</v>
      </c>
      <c r="O8" s="13">
        <f>IF(gate,(N8+P8+O7+O9+(P8-O8)/IF((COLUMN(O8)-potaxis)*2+1,(COLUMN(O8)-potaxis)*2+1,1)+(O8-N8)/((COLUMN(O8)-potaxis)*2-1))*gam4-O8*gamm1,0)</f>
        <v>9.434298212012422</v>
      </c>
      <c r="P8" s="13">
        <f>IF(gate,(O8+Q8+P7+P9+(Q8-P8)/IF((COLUMN(P8)-potaxis)*2+1,(COLUMN(P8)-potaxis)*2+1,1)+(P8-O8)/((COLUMN(P8)-potaxis)*2-1))*gam4-P8*gamm1,0)</f>
        <v>9.518281329772968</v>
      </c>
      <c r="Q8" s="13">
        <f>IF(gate,(P8+R8+Q7+Q9+(R8-Q8)/IF((COLUMN(Q8)-potaxis)*2+1,(COLUMN(Q8)-potaxis)*2+1,1)+(Q8-P8)/((COLUMN(Q8)-potaxis)*2-1))*gam4-Q8*gamm1,0)</f>
        <v>9.602779168021701</v>
      </c>
      <c r="R8" s="35">
        <f>OFFSET(R8,0,2*(potaxis-COLUMN(R8)))</f>
        <v>9.602782371619458</v>
      </c>
      <c r="S8" s="13">
        <f>OFFSET(S8,0,2*(potaxis-COLUMN(S8)))</f>
        <v>9.518281329772968</v>
      </c>
      <c r="T8" s="13">
        <f>OFFSET(T8,0,2*(potaxis-COLUMN(T8)))</f>
        <v>9.434298212012422</v>
      </c>
      <c r="U8" s="13">
        <f>OFFSET(U8,0,2*(potaxis-COLUMN(U8)))</f>
        <v>9.348993105294353</v>
      </c>
      <c r="V8" s="13">
        <f>OFFSET(V8,0,2*(potaxis-COLUMN(V8)))</f>
        <v>8.855938674706366</v>
      </c>
      <c r="W8" s="13">
        <f>OFFSET(W8,0,2*(potaxis-COLUMN(W8)))</f>
        <v>8.034290598001995</v>
      </c>
      <c r="X8" s="13">
        <f>OFFSET(X8,0,2*(potaxis-COLUMN(X8)))</f>
        <v>7.097559065157904</v>
      </c>
      <c r="Y8" s="13">
        <f>OFFSET(Y8,0,2*(potaxis-COLUMN(Y8)))</f>
        <v>6.132150760128762</v>
      </c>
      <c r="Z8" s="13">
        <f>OFFSET(Z8,0,2*(potaxis-COLUMN(Z8)))</f>
        <v>5.148885166276834</v>
      </c>
      <c r="AA8" s="13">
        <f>OFFSET(AA8,0,2*(potaxis-COLUMN(AA8)))</f>
        <v>4.088181793182983</v>
      </c>
      <c r="AB8" s="13">
        <f>OFFSET(AB8,0,2*(potaxis-COLUMN(AB8)))</f>
        <v>2.953879750105042</v>
      </c>
      <c r="AC8" s="13">
        <f>OFFSET(AC8,0,2*(potaxis-COLUMN(AC8)))</f>
        <v>1.8257594807230144</v>
      </c>
      <c r="AD8" s="13">
        <f>OFFSET(AD8,0,2*(potaxis-COLUMN(AD8)))</f>
        <v>0.8568622502049101</v>
      </c>
      <c r="AE8" s="13">
        <f>OFFSET(AE8,0,2*(potaxis-COLUMN(AE8)))</f>
        <v>0</v>
      </c>
      <c r="AF8" s="13">
        <f>OFFSET(AF8,0,2*(potaxis-COLUMN(AF8)))</f>
        <v>7.844704054745676E-84</v>
      </c>
      <c r="AG8" s="44">
        <f>AF8</f>
        <v>7.844704054745676E-84</v>
      </c>
      <c r="AJ8" s="17">
        <f>SQRT(('Laplace-rot'!D8-'Laplace-rot'!B8)^2+('Laplace-rot'!C9-'Laplace-rot'!C7)^2)</f>
        <v>2.0619766336209352E-83</v>
      </c>
      <c r="AK8" s="17">
        <f>SQRT(('Laplace-rot'!E8-'Laplace-rot'!C8)^2+('Laplace-rot'!D9-'Laplace-rot'!D7)^2)</f>
        <v>0.8568622502049101</v>
      </c>
      <c r="AL8" s="17">
        <f>SQRT(('Laplace-rot'!F8-'Laplace-rot'!D8)^2+('Laplace-rot'!E9-'Laplace-rot'!E7)^2)</f>
        <v>1.964510820168985</v>
      </c>
      <c r="AM8" s="17">
        <f>SQRT(('Laplace-rot'!G8-'Laplace-rot'!E8)^2+('Laplace-rot'!F9-'Laplace-rot'!F7)^2)</f>
        <v>2.527456689267962</v>
      </c>
      <c r="AN8" s="17">
        <f>SQRT(('Laplace-rot'!H8-'Laplace-rot'!F8)^2+('Laplace-rot'!G9-'Laplace-rot'!G7)^2)</f>
        <v>2.87494963077671</v>
      </c>
      <c r="AO8" s="17">
        <f>SQRT(('Laplace-rot'!I8-'Laplace-rot'!G8)^2+('Laplace-rot'!H9-'Laplace-rot'!H7)^2)</f>
        <v>3.1749141263182765</v>
      </c>
      <c r="AP8" s="17">
        <f>SQRT(('Laplace-rot'!J8-'Laplace-rot'!H8)^2+('Laplace-rot'!I9-'Laplace-rot'!I7)^2)</f>
        <v>3.663346053266904</v>
      </c>
      <c r="AQ8" s="17">
        <f>SQRT(('Laplace-rot'!K8-'Laplace-rot'!I8)^2+('Laplace-rot'!J9-'Laplace-rot'!J7)^2)</f>
        <v>4.414898586516026</v>
      </c>
      <c r="AR8" s="17">
        <f>SQRT(('Laplace-rot'!L8-'Laplace-rot'!J8)^2+('Laplace-rot'!K9-'Laplace-rot'!K7)^2)</f>
        <v>5.156621415221954</v>
      </c>
      <c r="AS8" s="17">
        <f>SQRT(('Laplace-rot'!M8-'Laplace-rot'!K8)^2+('Laplace-rot'!L9-'Laplace-rot'!L7)^2)</f>
        <v>5.7657176111333985</v>
      </c>
      <c r="AT8" s="17">
        <f>SQRT(('Laplace-rot'!N8-'Laplace-rot'!L8)^2+('Laplace-rot'!M9-'Laplace-rot'!M7)^2)</f>
        <v>6.19304452432963</v>
      </c>
      <c r="AU8" s="17">
        <f>SQRT(('Laplace-rot'!O8-'Laplace-rot'!M8)^2+('Laplace-rot'!N9-'Laplace-rot'!N7)^2)</f>
        <v>6.992349798076423</v>
      </c>
      <c r="AV8" s="17">
        <f>SQRT(('Laplace-rot'!P8-'Laplace-rot'!N8)^2+('Laplace-rot'!O9-'Laplace-rot'!O7)^2)</f>
        <v>8.572080450560597</v>
      </c>
      <c r="AW8" s="17">
        <f>SQRT(('Laplace-rot'!Q8-'Laplace-rot'!O8)^2+('Laplace-rot'!P9-'Laplace-rot'!P7)^2)</f>
        <v>9.287062911034718</v>
      </c>
      <c r="AX8" s="17">
        <f>SQRT(('Laplace-rot'!R8-'Laplace-rot'!P8)^2+('Laplace-rot'!Q9-'Laplace-rot'!Q7)^2)</f>
        <v>9.639470702953156</v>
      </c>
      <c r="AY8" s="17">
        <f>SQRT(('Laplace-rot'!S8-'Laplace-rot'!Q8)^2+('Laplace-rot'!R9-'Laplace-rot'!R7)^2)</f>
        <v>9.639473025967131</v>
      </c>
      <c r="AZ8" s="17">
        <f>SQRT(('Laplace-rot'!T8-'Laplace-rot'!R8)^2+('Laplace-rot'!S9-'Laplace-rot'!S7)^2)</f>
        <v>9.287062969153236</v>
      </c>
      <c r="BA8" s="17">
        <f>SQRT(('Laplace-rot'!U8-'Laplace-rot'!S8)^2+('Laplace-rot'!T9-'Laplace-rot'!T7)^2)</f>
        <v>8.572080450560597</v>
      </c>
      <c r="BB8" s="17">
        <f>SQRT(('Laplace-rot'!V8-'Laplace-rot'!T8)^2+('Laplace-rot'!U9-'Laplace-rot'!U7)^2)</f>
        <v>6.992349798076423</v>
      </c>
      <c r="BC8" s="17">
        <f>SQRT(('Laplace-rot'!W8-'Laplace-rot'!U8)^2+('Laplace-rot'!V9-'Laplace-rot'!V7)^2)</f>
        <v>6.19304452432963</v>
      </c>
      <c r="BD8" s="17">
        <f>SQRT(('Laplace-rot'!X8-'Laplace-rot'!V8)^2+('Laplace-rot'!W9-'Laplace-rot'!W7)^2)</f>
        <v>5.7657176111333985</v>
      </c>
      <c r="BE8" s="17">
        <f>SQRT(('Laplace-rot'!Z8-'Laplace-rot'!W8)^2+('Laplace-rot'!X9-'Laplace-rot'!X7)^2)</f>
        <v>5.594477005273176</v>
      </c>
      <c r="BF8" s="17">
        <f>SQRT(('Laplace-rot'!AA8-'Laplace-rot'!X8)^2+('Laplace-rot'!Z9-'Laplace-rot'!Z7)^2)</f>
        <v>4.277691752946679</v>
      </c>
      <c r="BG8" s="17">
        <f>SQRT(('Laplace-rot'!AB8-'Laplace-rot'!Z8)^2+('Laplace-rot'!AA9-'Laplace-rot'!AA7)^2)</f>
        <v>3.1749141263182765</v>
      </c>
      <c r="BH8" s="17">
        <f>SQRT(('Laplace-rot'!AC8-'Laplace-rot'!AA8)^2+('Laplace-rot'!AB9-'Laplace-rot'!AB7)^2)</f>
        <v>2.87494963077671</v>
      </c>
      <c r="BI8" s="17">
        <f>SQRT(('Laplace-rot'!AD8-'Laplace-rot'!AB8)^2+('Laplace-rot'!AC9-'Laplace-rot'!AC7)^2)</f>
        <v>2.527456689267962</v>
      </c>
      <c r="BJ8" s="17">
        <f>SQRT(('Laplace-rot'!AE8-'Laplace-rot'!AC8)^2+('Laplace-rot'!AD9-'Laplace-rot'!AD7)^2)</f>
        <v>1.964510820168985</v>
      </c>
      <c r="BK8" s="17">
        <f>SQRT(('Laplace-rot'!AF8-'Laplace-rot'!AD8)^2+('Laplace-rot'!AE9-'Laplace-rot'!AE7)^2)</f>
        <v>0.8568622502049101</v>
      </c>
      <c r="BL8" s="17">
        <f>SQRT(('Laplace-rot'!AG8-'Laplace-rot'!AE8)^2+('Laplace-rot'!AF9-'Laplace-rot'!AF7)^2)</f>
        <v>2.0545433920938886E-83</v>
      </c>
      <c r="BQ8" s="9">
        <f>-10*(B8+D8+C7+C9+(D8-C8)/IF((COLUMN(C8)-potaxis)*2+1,(COLUMN(C8)-potaxis)*2+1,1)+(C8-B8)/((COLUMN(C8)-potaxis)*2-1)-4*C8)</f>
        <v>-3.771852905860273E-83</v>
      </c>
      <c r="BR8" s="9">
        <f>-10*(C8+E8+D7+D9+(E8-D8)/IF((COLUMN(D8)-potaxis)*2+1,(COLUMN(D8)-potaxis)*2+1,1)+(D8-C8)/((COLUMN(D8)-potaxis)*2-1)-4*D8)</f>
        <v>-8.239060098124135</v>
      </c>
      <c r="BS8" s="9">
        <f>-10*(D8+F8+E7+E9+(F8-E8)/IF((COLUMN(E8)-potaxis)*2+1,(COLUMN(E8)-potaxis)*2+1,1)+(E8-D8)/((COLUMN(E8)-potaxis)*2-1)-4*E8)</f>
        <v>-4.14331048137484E-05</v>
      </c>
      <c r="BT8" s="9">
        <f>-10*(E8+G8+F7+F9+(G8-F8)/IF((COLUMN(F8)-potaxis)*2+1,(COLUMN(F8)-potaxis)*2+1,1)+(F8-E8)/((COLUMN(F8)-potaxis)*2-1)-4*F8)</f>
        <v>2.877081969998585E-05</v>
      </c>
      <c r="BU8" s="9">
        <f>-10*(F8+H8+G7+G9+(H8-G8)/IF((COLUMN(G8)-potaxis)*2+1,(COLUMN(G8)-potaxis)*2+1,1)+(G8-F8)/((COLUMN(G8)-potaxis)*2-1)-4*G8)</f>
        <v>5.8470543127242536E-05</v>
      </c>
      <c r="BV8" s="9">
        <f>-10*(G8+I8+H7+H9+(I8-H8)/IF((COLUMN(H8)-potaxis)*2+1,(COLUMN(H8)-potaxis)*2+1,1)+(H8-G8)/((COLUMN(H8)-potaxis)*2-1)-4*H8)</f>
        <v>7.624837127906403E-05</v>
      </c>
      <c r="BW8" s="9">
        <f>-10*(H8+J8+I7+I9+(J8-I8)/IF((COLUMN(I8)-potaxis)*2+1,(COLUMN(I8)-potaxis)*2+1,1)+(I8-H8)/((COLUMN(I8)-potaxis)*2-1)-4*I8)</f>
        <v>8.568020067656335E-05</v>
      </c>
      <c r="BX8" s="9">
        <f>-10*(I8+K8+J7+J9+(K8-J8)/IF((COLUMN(J8)-potaxis)*2+1,(COLUMN(J8)-potaxis)*2+1,1)+(J8-I8)/((COLUMN(J8)-potaxis)*2-1)-4*J8)</f>
        <v>9.049400159000243E-05</v>
      </c>
      <c r="BY8" s="9">
        <f>-10*(J8+L8+K7+K9+(L8-K8)/IF((COLUMN(K8)-potaxis)*2+1,(COLUMN(K8)-potaxis)*2+1,1)+(K8-J8)/((COLUMN(K8)-potaxis)*2-1)-4*K8)</f>
        <v>9.489807876406076E-05</v>
      </c>
      <c r="BZ8" s="9">
        <f>-10*(K8+M8+L7+L9+(M8-L8)/IF((COLUMN(L8)-potaxis)*2+1,(COLUMN(L8)-potaxis)*2+1,1)+(L8-K8)/((COLUMN(L8)-potaxis)*2-1)-4*L8)</f>
        <v>9.80429995678378E-05</v>
      </c>
      <c r="CA8" s="9">
        <f>-10*(L8+N8+M7+M9+(N8-M8)/IF((COLUMN(M8)-potaxis)*2+1,(COLUMN(M8)-potaxis)*2+1,1)+(M8-L8)/((COLUMN(M8)-potaxis)*2-1)-4*M8)</f>
        <v>9.947752651839892E-05</v>
      </c>
      <c r="CB8" s="9">
        <f>-10*(M8+O8+N7+N9+(O8-N8)/IF((COLUMN(N8)-potaxis)*2+1,(COLUMN(N8)-potaxis)*2+1,1)+(N8-M8)/((COLUMN(N8)-potaxis)*2-1)-4*N8)</f>
        <v>9.637360115277716E-05</v>
      </c>
      <c r="CC8" s="9">
        <f>-10*(N8+P8+O7+O9+(P8-O8)/IF((COLUMN(O8)-potaxis)*2+1,(COLUMN(O8)-potaxis)*2+1,1)+(O8-N8)/((COLUMN(O8)-potaxis)*2-1)-4*O8)</f>
        <v>9.171589255174695E-05</v>
      </c>
      <c r="CD8" s="9">
        <f>-10*(O8+Q8+P7+P9+(Q8-P8)/IF((COLUMN(P8)-potaxis)*2+1,(COLUMN(P8)-potaxis)*2+1,1)+(P8-O8)/((COLUMN(P8)-potaxis)*2-1)-4*P8)</f>
        <v>0.00010400994888470905</v>
      </c>
      <c r="CE8" s="9">
        <f>-10*(P8+R8+Q7+Q9+(R8-Q8)/IF((COLUMN(Q8)-potaxis)*2+1,(COLUMN(Q8)-potaxis)*2+1,1)+(Q8-P8)/((COLUMN(Q8)-potaxis)*2-1)-4*Q8)</f>
        <v>5.098718908413957E-05</v>
      </c>
      <c r="CF8" s="42">
        <f>OFFSET(CF8,0,2*(rhoaxis-COLUMN(CF8)))</f>
        <v>5.098718908413957E-05</v>
      </c>
      <c r="CG8" s="9">
        <f>OFFSET(CG8,0,2*(rhoaxis-COLUMN(CG8)))</f>
        <v>0.00010400994888470905</v>
      </c>
      <c r="CH8" s="9">
        <f>OFFSET(CH8,0,2*(rhoaxis-COLUMN(CH8)))</f>
        <v>9.171589255174695E-05</v>
      </c>
      <c r="CI8" s="9">
        <f>OFFSET(CI8,0,2*(rhoaxis-COLUMN(CI8)))</f>
        <v>9.637360115277716E-05</v>
      </c>
      <c r="CJ8" s="9">
        <f>OFFSET(CJ8,0,2*(rhoaxis-COLUMN(CJ8)))</f>
        <v>9.947752651839892E-05</v>
      </c>
      <c r="CK8" s="9">
        <f>OFFSET(CK8,0,2*(rhoaxis-COLUMN(CK8)))</f>
        <v>9.80429995678378E-05</v>
      </c>
      <c r="CL8" s="9">
        <f>OFFSET(CL8,0,2*(rhoaxis-COLUMN(CL8)))</f>
        <v>9.489807876406076E-05</v>
      </c>
      <c r="CM8" s="9">
        <f>OFFSET(CM8,0,2*(rhoaxis-COLUMN(CM8)))</f>
        <v>9.049400159000243E-05</v>
      </c>
      <c r="CN8" s="9">
        <f>OFFSET(CN8,0,2*(rhoaxis-COLUMN(CN8)))</f>
        <v>8.568020067656335E-05</v>
      </c>
      <c r="CO8" s="9">
        <f>OFFSET(CO8,0,2*(rhoaxis-COLUMN(CO8)))</f>
        <v>7.624837127906403E-05</v>
      </c>
      <c r="CP8" s="9">
        <f>OFFSET(CP8,0,2*(rhoaxis-COLUMN(CP8)))</f>
        <v>5.8470543127242536E-05</v>
      </c>
      <c r="CQ8" s="9">
        <f>OFFSET(CQ8,0,2*(rhoaxis-COLUMN(CQ8)))</f>
        <v>2.877081969998585E-05</v>
      </c>
      <c r="CR8" s="9">
        <f>OFFSET(CR8,0,2*(rhoaxis-COLUMN(CR8)))</f>
        <v>-4.14331048137484E-05</v>
      </c>
      <c r="CS8" s="9">
        <f>OFFSET(CS8,0,2*(rhoaxis-COLUMN(CS8)))</f>
        <v>-8.239060098124135</v>
      </c>
      <c r="CT8" s="9">
        <f>OFFSET(CT8,0,2*(rhoaxis-COLUMN(CT8)))</f>
        <v>-3.771852905860273E-83</v>
      </c>
      <c r="CX8" s="37">
        <f>BQ8/10*CX$38</f>
        <v>-5.469186713497396E-83</v>
      </c>
      <c r="CY8" s="37">
        <f>BR8/10*CY$38</f>
        <v>-11.122731132467582</v>
      </c>
      <c r="CZ8" s="37">
        <f>BS8/10*CZ$38</f>
        <v>-5.17913810171855E-05</v>
      </c>
      <c r="DA8" s="37">
        <f>BT8/10*DA$38</f>
        <v>3.308644265498373E-05</v>
      </c>
      <c r="DB8" s="37">
        <f>BU8/10*DB$38</f>
        <v>6.139407028360466E-05</v>
      </c>
      <c r="DC8" s="37">
        <f>BV8/10*DC$38</f>
        <v>7.243595271511083E-05</v>
      </c>
      <c r="DD8" s="37">
        <f>BW8/10*DD$38</f>
        <v>7.282817057507884E-05</v>
      </c>
      <c r="DE8" s="37">
        <f>BX8/10*DE$38</f>
        <v>6.787050119250182E-05</v>
      </c>
      <c r="DF8" s="37">
        <f>BY8/10*DF$38</f>
        <v>6.168375119663949E-05</v>
      </c>
      <c r="DG8" s="37">
        <f>BZ8/10*DG$38</f>
        <v>5.392364976231079E-05</v>
      </c>
      <c r="DH8" s="37">
        <f>CA8/10*DH$38</f>
        <v>4.476488693327951E-05</v>
      </c>
      <c r="DI8" s="37">
        <f>CB8/10*DI$38</f>
        <v>3.3730760403472004E-05</v>
      </c>
      <c r="DJ8" s="37">
        <f>CC8/10*DJ$38</f>
        <v>2.2928973137936737E-05</v>
      </c>
      <c r="DK8" s="37">
        <f>CD8/10*DK$38</f>
        <v>1.5601492332706357E-05</v>
      </c>
      <c r="DL8" s="37">
        <f>CE8/10*DL$38</f>
        <v>2.5493594542069786E-06</v>
      </c>
      <c r="DM8" s="15">
        <f>CF8/10*DM$38</f>
        <v>2.5493594542069786E-06</v>
      </c>
      <c r="DN8" s="37">
        <f>CG8/10*DN$38</f>
        <v>1.5601492332706357E-05</v>
      </c>
      <c r="DO8" s="37">
        <f>CH8/10*DO$38</f>
        <v>2.2928973137936737E-05</v>
      </c>
      <c r="DP8" s="37">
        <f>CI8/10*DP$38</f>
        <v>3.3730760403472004E-05</v>
      </c>
      <c r="DQ8" s="37">
        <f>CJ8/10*DQ$38</f>
        <v>4.476488693327951E-05</v>
      </c>
      <c r="DR8" s="37">
        <f>CK8/10*DR$38</f>
        <v>5.392364976231079E-05</v>
      </c>
      <c r="DS8" s="37">
        <f>CL8/10*DS$38</f>
        <v>6.168375119663949E-05</v>
      </c>
      <c r="DT8" s="37">
        <f>CM8/10*DT$38</f>
        <v>6.787050119250182E-05</v>
      </c>
      <c r="DU8" s="37">
        <f>CN8/10*DU$38</f>
        <v>7.282817057507884E-05</v>
      </c>
      <c r="DV8" s="37">
        <f>CO8/10*DV$38</f>
        <v>7.243595271511083E-05</v>
      </c>
      <c r="DW8" s="37">
        <f>CP8/10*DW$38</f>
        <v>6.139407028360466E-05</v>
      </c>
      <c r="DX8" s="37">
        <f>CQ8/10*DX$38</f>
        <v>3.308644265498373E-05</v>
      </c>
      <c r="DY8" s="37">
        <f>CR8/10*DY$38</f>
        <v>-5.17913810171855E-05</v>
      </c>
      <c r="DZ8" s="37">
        <f>CS8/10*DZ$38</f>
        <v>-11.122731132467582</v>
      </c>
      <c r="EA8" s="37">
        <f>CT8/10*EA$38</f>
        <v>-5.469186713497396E-83</v>
      </c>
    </row>
    <row r="9" spans="2:131" ht="19.5" customHeight="1">
      <c r="B9" s="44">
        <f>C9</f>
        <v>-2.4524402600955615E-83</v>
      </c>
      <c r="C9" s="13">
        <f>IF(gate,(B9+D9+C8+C10+(D9-C9)/IF((COLUMN(C9)-potaxis)*2+1,(COLUMN(C9)-potaxis)*2+1,1)+(C9-B9)/((COLUMN(C9)-potaxis)*2-1))*gam4-C9*gamm1,0)</f>
        <v>3.9189428205484526E-84</v>
      </c>
      <c r="D9" s="40">
        <v>0</v>
      </c>
      <c r="E9" s="13">
        <f>IF(gate,(D9+F9+E8+E10+(F9-E9)/IF((COLUMN(E9)-potaxis)*2+1,(COLUMN(E9)-potaxis)*2+1,1)+(E9-D9)/((COLUMN(E9)-potaxis)*2-1))*gam4-E9*gamm1,0)</f>
        <v>1.2001068777001138</v>
      </c>
      <c r="F9" s="13">
        <f>IF(gate,(E9+G9+F8+F10+(G9-F9)/IF((COLUMN(F9)-potaxis)*2+1,(COLUMN(F9)-potaxis)*2+1,1)+(F9-E9)/((COLUMN(F9)-potaxis)*2-1))*gam4-F9*gamm1,0)</f>
        <v>2.4974061141879407</v>
      </c>
      <c r="G9" s="13">
        <f>IF(gate,(F9+H9+G8+G10+(H9-G9)/IF((COLUMN(G9)-potaxis)*2+1,(COLUMN(G9)-potaxis)*2+1,1)+(G9-F9)/((COLUMN(G9)-potaxis)*2-1))*gam4-G9*gamm1,0)</f>
        <v>3.8917409661721334</v>
      </c>
      <c r="H9" s="13">
        <f>IF(gate,(G9+I9+H8+H10+(I9-H9)/IF((COLUMN(H9)-potaxis)*2+1,(COLUMN(H9)-potaxis)*2+1,1)+(H9-G9)/((COLUMN(H9)-potaxis)*2-1))*gam4-H9*gamm1,0)</f>
        <v>5.329754704331807</v>
      </c>
      <c r="I9" s="13">
        <f>IF(gate,(H9+J9+I8+I10+(J9-I9)/IF((COLUMN(I9)-potaxis)*2+1,(COLUMN(I9)-potaxis)*2+1,1)+(I9-H9)/((COLUMN(I9)-potaxis)*2-1))*gam4-I9*gamm1,0)</f>
        <v>6.767847971639829</v>
      </c>
      <c r="J9" s="13">
        <f>IF(gate,(I9+K9+J8+J10+(K9-J9)/IF((COLUMN(J9)-potaxis)*2+1,(COLUMN(J9)-potaxis)*2+1,1)+(J9-I9)/((COLUMN(J9)-potaxis)*2-1))*gam4-J9*gamm1,0)</f>
        <v>8.187063443827437</v>
      </c>
      <c r="K9" s="13">
        <f>IF(gate,(J9+L9+K8+K10+(L9-K9)/IF((COLUMN(K9)-potaxis)*2+1,(COLUMN(K9)-potaxis)*2+1,1)+(K9-J9)/((COLUMN(K9)-potaxis)*2-1))*gam4-K9*gamm1,0)</f>
        <v>9.581889508312514</v>
      </c>
      <c r="L9" s="13">
        <f>IF(gate,(K9+M9+L8+L10+(M9-L9)/IF((COLUMN(L9)-potaxis)*2+1,(COLUMN(L9)-potaxis)*2+1,1)+(L9-K9)/((COLUMN(L9)-potaxis)*2-1))*gam4-L9*gamm1,0)</f>
        <v>10.917463970549523</v>
      </c>
      <c r="M9" s="13">
        <f>IF(gate,(L9+N9+M8+M10+(N9-M9)/IF((COLUMN(M9)-potaxis)*2+1,(COLUMN(M9)-potaxis)*2+1,1)+(M9-L9)/((COLUMN(M9)-potaxis)*2-1))*gam4-M9*gamm1,0)</f>
        <v>12.11807321931127</v>
      </c>
      <c r="N9" s="13">
        <f>IF(gate,(M9+O9+N8+N10+(O9-N9)/IF((COLUMN(N9)-potaxis)*2+1,(COLUMN(N9)-potaxis)*2+1,1)+(N9-M9)/((COLUMN(N9)-potaxis)*2-1))*gam4-N9*gamm1,0)</f>
        <v>13.074982492833946</v>
      </c>
      <c r="O9" s="13">
        <f>IF(gate,(N9+P9+O8+O10+(P9-O9)/IF((COLUMN(O9)-potaxis)*2+1,(COLUMN(O9)-potaxis)*2+1,1)+(O9-N9)/((COLUMN(O9)-potaxis)*2-1))*gam4-O9*gamm1,0)</f>
        <v>13.73776560364252</v>
      </c>
      <c r="P9" s="13">
        <f>IF(gate,(O9+Q9+P8+P10+(Q9-P9)/IF((COLUMN(P9)-potaxis)*2+1,(COLUMN(P9)-potaxis)*2+1,1)+(P9-O9)/((COLUMN(P9)-potaxis)*2-1))*gam4-P9*gamm1,0)</f>
        <v>14.192408387975679</v>
      </c>
      <c r="Q9" s="13">
        <f>IF(gate,(P9+R9+Q8+Q10+(R9-Q9)/IF((COLUMN(Q9)-potaxis)*2+1,(COLUMN(Q9)-potaxis)*2+1,1)+(Q9-P9)/((COLUMN(Q9)-potaxis)*2-1))*gam4-Q9*gamm1,0)</f>
        <v>14.48569695447712</v>
      </c>
      <c r="R9" s="35">
        <f>OFFSET(R9,0,2*(potaxis-COLUMN(R9)))</f>
        <v>14.485704234673731</v>
      </c>
      <c r="S9" s="13">
        <f>OFFSET(S9,0,2*(potaxis-COLUMN(S9)))</f>
        <v>14.192408387975679</v>
      </c>
      <c r="T9" s="13">
        <f>OFFSET(T9,0,2*(potaxis-COLUMN(T9)))</f>
        <v>13.73776560364252</v>
      </c>
      <c r="U9" s="13">
        <f>OFFSET(U9,0,2*(potaxis-COLUMN(U9)))</f>
        <v>13.074982492833946</v>
      </c>
      <c r="V9" s="13">
        <f>OFFSET(V9,0,2*(potaxis-COLUMN(V9)))</f>
        <v>12.11807321931127</v>
      </c>
      <c r="W9" s="13">
        <f>OFFSET(W9,0,2*(potaxis-COLUMN(W9)))</f>
        <v>10.917463970549523</v>
      </c>
      <c r="X9" s="13">
        <f>OFFSET(X9,0,2*(potaxis-COLUMN(X9)))</f>
        <v>9.581889508312514</v>
      </c>
      <c r="Y9" s="13">
        <f>OFFSET(Y9,0,2*(potaxis-COLUMN(Y9)))</f>
        <v>8.187063443827437</v>
      </c>
      <c r="Z9" s="13">
        <f>OFFSET(Z9,0,2*(potaxis-COLUMN(Z9)))</f>
        <v>6.767847971639829</v>
      </c>
      <c r="AA9" s="13">
        <f>OFFSET(AA9,0,2*(potaxis-COLUMN(AA9)))</f>
        <v>5.329754704331807</v>
      </c>
      <c r="AB9" s="13">
        <f>OFFSET(AB9,0,2*(potaxis-COLUMN(AB9)))</f>
        <v>3.8917409661721334</v>
      </c>
      <c r="AC9" s="13">
        <f>OFFSET(AC9,0,2*(potaxis-COLUMN(AC9)))</f>
        <v>2.4974061141879407</v>
      </c>
      <c r="AD9" s="13">
        <f>OFFSET(AD9,0,2*(potaxis-COLUMN(AD9)))</f>
        <v>1.2001068777001138</v>
      </c>
      <c r="AE9" s="13">
        <f>OFFSET(AE9,0,2*(potaxis-COLUMN(AE9)))</f>
        <v>0</v>
      </c>
      <c r="AF9" s="13">
        <f>OFFSET(AF9,0,2*(potaxis-COLUMN(AF9)))</f>
        <v>3.9189428205484526E-84</v>
      </c>
      <c r="AG9" s="44">
        <f>AF9</f>
        <v>3.9189428205484526E-84</v>
      </c>
      <c r="AJ9" s="17">
        <f>SQRT(('Laplace-rot'!D9-'Laplace-rot'!B9)^2+('Laplace-rot'!C10-'Laplace-rot'!C8)^2)</f>
        <v>3.0111189647376815E-83</v>
      </c>
      <c r="AK9" s="17">
        <f>SQRT(('Laplace-rot'!E9-'Laplace-rot'!C9)^2+('Laplace-rot'!D10-'Laplace-rot'!D8)^2)</f>
        <v>1.2001068777001138</v>
      </c>
      <c r="AL9" s="17">
        <f>SQRT(('Laplace-rot'!F9-'Laplace-rot'!D9)^2+('Laplace-rot'!E10-'Laplace-rot'!E8)^2)</f>
        <v>2.5908388720916604</v>
      </c>
      <c r="AM9" s="17">
        <f>SQRT(('Laplace-rot'!G9-'Laplace-rot'!E9)^2+('Laplace-rot'!F10-'Laplace-rot'!F8)^2)</f>
        <v>3.017369769740051</v>
      </c>
      <c r="AN9" s="17">
        <f>SQRT(('Laplace-rot'!H9-'Laplace-rot'!F9)^2+('Laplace-rot'!G10-'Laplace-rot'!G8)^2)</f>
        <v>3.4485538802803233</v>
      </c>
      <c r="AO9" s="17">
        <f>SQRT(('Laplace-rot'!I9-'Laplace-rot'!G9)^2+('Laplace-rot'!H10-'Laplace-rot'!H8)^2)</f>
        <v>3.9005693325801447</v>
      </c>
      <c r="AP9" s="17">
        <f>SQRT(('Laplace-rot'!J9-'Laplace-rot'!H9)^2+('Laplace-rot'!I10-'Laplace-rot'!I8)^2)</f>
        <v>4.460663234120589</v>
      </c>
      <c r="AQ9" s="17">
        <f>SQRT(('Laplace-rot'!K9-'Laplace-rot'!I9)^2+('Laplace-rot'!J10-'Laplace-rot'!J8)^2)</f>
        <v>5.1578269117230855</v>
      </c>
      <c r="AR9" s="17">
        <f>SQRT(('Laplace-rot'!L9-'Laplace-rot'!J9)^2+('Laplace-rot'!K10-'Laplace-rot'!K8)^2)</f>
        <v>5.907663052338139</v>
      </c>
      <c r="AS9" s="17">
        <f>SQRT(('Laplace-rot'!M9-'Laplace-rot'!K9)^2+('Laplace-rot'!L10-'Laplace-rot'!L8)^2)</f>
        <v>6.636401625706289</v>
      </c>
      <c r="AT9" s="17">
        <f>SQRT(('Laplace-rot'!N9-'Laplace-rot'!L9)^2+('Laplace-rot'!M10-'Laplace-rot'!M8)^2)</f>
        <v>7.332251497833698</v>
      </c>
      <c r="AU9" s="17">
        <f>SQRT(('Laplace-rot'!O9-'Laplace-rot'!M9)^2+('Laplace-rot'!N10-'Laplace-rot'!N8)^2)</f>
        <v>8.138971444957926</v>
      </c>
      <c r="AV9" s="17">
        <f>SQRT(('Laplace-rot'!P9-'Laplace-rot'!N9)^2+('Laplace-rot'!O10-'Laplace-rot'!O8)^2)</f>
        <v>9.10800538462949</v>
      </c>
      <c r="AW9" s="17">
        <f>SQRT(('Laplace-rot'!Q9-'Laplace-rot'!O9)^2+('Laplace-rot'!P10-'Laplace-rot'!P8)^2)</f>
        <v>9.798502023773429</v>
      </c>
      <c r="AX9" s="17">
        <f>SQRT(('Laplace-rot'!R9-'Laplace-rot'!P9)^2+('Laplace-rot'!Q10-'Laplace-rot'!Q8)^2)</f>
        <v>10.209986223738344</v>
      </c>
      <c r="AY9" s="17">
        <f>SQRT(('Laplace-rot'!S9-'Laplace-rot'!Q9)^2+('Laplace-rot'!R10-'Laplace-rot'!R8)^2)</f>
        <v>10.209985822219846</v>
      </c>
      <c r="AZ9" s="17">
        <f>SQRT(('Laplace-rot'!T9-'Laplace-rot'!R9)^2+('Laplace-rot'!S10-'Laplace-rot'!S8)^2)</f>
        <v>9.798502579482212</v>
      </c>
      <c r="BA9" s="17">
        <f>SQRT(('Laplace-rot'!U9-'Laplace-rot'!S9)^2+('Laplace-rot'!T10-'Laplace-rot'!T8)^2)</f>
        <v>9.10800538462949</v>
      </c>
      <c r="BB9" s="17">
        <f>SQRT(('Laplace-rot'!V9-'Laplace-rot'!T9)^2+('Laplace-rot'!U10-'Laplace-rot'!U8)^2)</f>
        <v>8.138971444957926</v>
      </c>
      <c r="BC9" s="17">
        <f>SQRT(('Laplace-rot'!W9-'Laplace-rot'!U9)^2+('Laplace-rot'!V10-'Laplace-rot'!V8)^2)</f>
        <v>7.332251497833698</v>
      </c>
      <c r="BD9" s="17">
        <f>SQRT(('Laplace-rot'!X9-'Laplace-rot'!V9)^2+('Laplace-rot'!W10-'Laplace-rot'!W8)^2)</f>
        <v>6.636401625706289</v>
      </c>
      <c r="BE9" s="17">
        <f>SQRT(('Laplace-rot'!Z9-'Laplace-rot'!W9)^2+('Laplace-rot'!X10-'Laplace-rot'!X8)^2)</f>
        <v>6.68316606422766</v>
      </c>
      <c r="BF9" s="17">
        <f>SQRT(('Laplace-rot'!AA9-'Laplace-rot'!X9)^2+('Laplace-rot'!Z10-'Laplace-rot'!Z8)^2)</f>
        <v>5.460215531154525</v>
      </c>
      <c r="BG9" s="17">
        <f>SQRT(('Laplace-rot'!AB9-'Laplace-rot'!Z9)^2+('Laplace-rot'!AA10-'Laplace-rot'!AA8)^2)</f>
        <v>3.9005693325801447</v>
      </c>
      <c r="BH9" s="17">
        <f>SQRT(('Laplace-rot'!AC9-'Laplace-rot'!AA9)^2+('Laplace-rot'!AB10-'Laplace-rot'!AB8)^2)</f>
        <v>3.4485538802803233</v>
      </c>
      <c r="BI9" s="17">
        <f>SQRT(('Laplace-rot'!AD9-'Laplace-rot'!AB9)^2+('Laplace-rot'!AC10-'Laplace-rot'!AC8)^2)</f>
        <v>3.017369769740051</v>
      </c>
      <c r="BJ9" s="17">
        <f>SQRT(('Laplace-rot'!AE9-'Laplace-rot'!AC9)^2+('Laplace-rot'!AD10-'Laplace-rot'!AD8)^2)</f>
        <v>2.5908388720916604</v>
      </c>
      <c r="BK9" s="17">
        <f>SQRT(('Laplace-rot'!AF9-'Laplace-rot'!AD9)^2+('Laplace-rot'!AE10-'Laplace-rot'!AE8)^2)</f>
        <v>1.2001068777001138</v>
      </c>
      <c r="BL9" s="17">
        <f>SQRT(('Laplace-rot'!AG9-'Laplace-rot'!AE9)^2+('Laplace-rot'!AF10-'Laplace-rot'!AF8)^2)</f>
        <v>1.7905181704670363E-83</v>
      </c>
      <c r="BQ9" s="9">
        <f>-10*(B9+D9+C8+C10+(D9-C9)/IF((COLUMN(C9)-potaxis)*2+1,(COLUMN(C9)-potaxis)*2+1,1)+(C9-B9)/((COLUMN(C9)-potaxis)*2-1)-4*C9)</f>
        <v>4.278996020594235E-82</v>
      </c>
      <c r="BR9" s="9">
        <f>-10*(C9+E9+D8+D10+(E9-D9)/IF((COLUMN(D9)-potaxis)*2+1,(COLUMN(D9)-potaxis)*2+1,1)+(D9-C9)/((COLUMN(D9)-potaxis)*2-1)-4*D9)</f>
        <v>-11.53948920865494</v>
      </c>
      <c r="BS9" s="9">
        <f>-10*(D9+F9+E8+E10+(F9-E9)/IF((COLUMN(E9)-potaxis)*2+1,(COLUMN(E9)-potaxis)*2+1,1)+(E9-D9)/((COLUMN(E9)-potaxis)*2-1)-4*E9)</f>
        <v>0.00010066965148602947</v>
      </c>
      <c r="BT9" s="9">
        <f>-10*(E9+G9+F8+F10+(G9-F9)/IF((COLUMN(F9)-potaxis)*2+1,(COLUMN(F9)-potaxis)*2+1,1)+(F9-E9)/((COLUMN(F9)-potaxis)*2-1)-4*F9)</f>
        <v>9.499703194748577E-05</v>
      </c>
      <c r="BU9" s="9">
        <f>-10*(F9+H9+G8+G10+(H9-G9)/IF((COLUMN(G9)-potaxis)*2+1,(COLUMN(G9)-potaxis)*2+1,1)+(G9-F9)/((COLUMN(G9)-potaxis)*2-1)-4*G9)</f>
        <v>8.847182757065752E-05</v>
      </c>
      <c r="BV9" s="9">
        <f>-10*(G9+I9+H8+H10+(I9-H9)/IF((COLUMN(H9)-potaxis)*2+1,(COLUMN(H9)-potaxis)*2+1,1)+(H9-G9)/((COLUMN(H9)-potaxis)*2-1)-4*H9)</f>
        <v>8.187139727056092E-05</v>
      </c>
      <c r="BW9" s="9">
        <f>-10*(H9+J9+I8+I10+(J9-I9)/IF((COLUMN(I9)-potaxis)*2+1,(COLUMN(I9)-potaxis)*2+1,1)+(I9-H9)/((COLUMN(I9)-potaxis)*2-1)-4*I9)</f>
        <v>7.479383210551305E-05</v>
      </c>
      <c r="BX9" s="9">
        <f>-10*(I9+K9+J8+J10+(K9-J9)/IF((COLUMN(J9)-potaxis)*2+1,(COLUMN(J9)-potaxis)*2+1,1)+(J9-I9)/((COLUMN(J9)-potaxis)*2-1)-4*J9)</f>
        <v>6.565155302951098E-05</v>
      </c>
      <c r="BY9" s="9">
        <f>-10*(J9+L9+K8+K10+(L9-K9)/IF((COLUMN(K9)-potaxis)*2+1,(COLUMN(K9)-potaxis)*2+1,1)+(K9-J9)/((COLUMN(K9)-potaxis)*2-1)-4*K9)</f>
        <v>5.4551145467485185E-05</v>
      </c>
      <c r="BZ9" s="9">
        <f>-10*(K9+M9+L8+L10+(M9-L9)/IF((COLUMN(L9)-potaxis)*2+1,(COLUMN(L9)-potaxis)*2+1,1)+(L9-K9)/((COLUMN(L9)-potaxis)*2-1)-4*L9)</f>
        <v>4.2290859099125555E-05</v>
      </c>
      <c r="CA9" s="9">
        <f>-10*(L9+N9+M8+M10+(N9-M9)/IF((COLUMN(M9)-potaxis)*2+1,(COLUMN(M9)-potaxis)*2+1,1)+(M9-L9)/((COLUMN(M9)-potaxis)*2-1)-4*M9)</f>
        <v>3.1145350547490125E-05</v>
      </c>
      <c r="CB9" s="9">
        <f>-10*(M9+O9+N8+N10+(O9-N9)/IF((COLUMN(N9)-potaxis)*2+1,(COLUMN(N9)-potaxis)*2+1,1)+(N9-M9)/((COLUMN(N9)-potaxis)*2-1)-4*N9)</f>
        <v>2.1121840845239603E-05</v>
      </c>
      <c r="CC9" s="9">
        <f>-10*(N9+P9+O8+O10+(P9-O9)/IF((COLUMN(O9)-potaxis)*2+1,(COLUMN(O9)-potaxis)*2+1,1)+(O9-N9)/((COLUMN(O9)-potaxis)*2-1)-4*O9)</f>
        <v>4.975560585762651E-06</v>
      </c>
      <c r="CD9" s="9">
        <f>-10*(O9+Q9+P8+P10+(Q9-P9)/IF((COLUMN(P9)-potaxis)*2+1,(COLUMN(P9)-potaxis)*2+1,1)+(P9-O9)/((COLUMN(P9)-potaxis)*2-1)-4*P9)</f>
        <v>-1.763047009717411E-05</v>
      </c>
      <c r="CE9" s="9">
        <f>-10*(P9+R9+Q8+Q10+(R9-Q9)/IF((COLUMN(Q9)-potaxis)*2+1,(COLUMN(Q9)-potaxis)*2+1,1)+(Q9-P9)/((COLUMN(Q9)-potaxis)*2-1)-4*Q9)</f>
        <v>-0.00018829458973357305</v>
      </c>
      <c r="CF9" s="42">
        <f>OFFSET(CF9,0,2*(rhoaxis-COLUMN(CF9)))</f>
        <v>-0.00018829458973357305</v>
      </c>
      <c r="CG9" s="9">
        <f>OFFSET(CG9,0,2*(rhoaxis-COLUMN(CG9)))</f>
        <v>-1.763047009717411E-05</v>
      </c>
      <c r="CH9" s="9">
        <f>OFFSET(CH9,0,2*(rhoaxis-COLUMN(CH9)))</f>
        <v>4.975560585762651E-06</v>
      </c>
      <c r="CI9" s="9">
        <f>OFFSET(CI9,0,2*(rhoaxis-COLUMN(CI9)))</f>
        <v>2.1121840845239603E-05</v>
      </c>
      <c r="CJ9" s="9">
        <f>OFFSET(CJ9,0,2*(rhoaxis-COLUMN(CJ9)))</f>
        <v>3.1145350547490125E-05</v>
      </c>
      <c r="CK9" s="9">
        <f>OFFSET(CK9,0,2*(rhoaxis-COLUMN(CK9)))</f>
        <v>4.2290859099125555E-05</v>
      </c>
      <c r="CL9" s="9">
        <f>OFFSET(CL9,0,2*(rhoaxis-COLUMN(CL9)))</f>
        <v>5.4551145467485185E-05</v>
      </c>
      <c r="CM9" s="9">
        <f>OFFSET(CM9,0,2*(rhoaxis-COLUMN(CM9)))</f>
        <v>6.565155302951098E-05</v>
      </c>
      <c r="CN9" s="9">
        <f>OFFSET(CN9,0,2*(rhoaxis-COLUMN(CN9)))</f>
        <v>7.479383210551305E-05</v>
      </c>
      <c r="CO9" s="9">
        <f>OFFSET(CO9,0,2*(rhoaxis-COLUMN(CO9)))</f>
        <v>8.187139727056092E-05</v>
      </c>
      <c r="CP9" s="9">
        <f>OFFSET(CP9,0,2*(rhoaxis-COLUMN(CP9)))</f>
        <v>8.847182757065752E-05</v>
      </c>
      <c r="CQ9" s="9">
        <f>OFFSET(CQ9,0,2*(rhoaxis-COLUMN(CQ9)))</f>
        <v>9.499703194748577E-05</v>
      </c>
      <c r="CR9" s="9">
        <f>OFFSET(CR9,0,2*(rhoaxis-COLUMN(CR9)))</f>
        <v>0.00010066965148602947</v>
      </c>
      <c r="CS9" s="9">
        <f>OFFSET(CS9,0,2*(rhoaxis-COLUMN(CS9)))</f>
        <v>-11.53948920865494</v>
      </c>
      <c r="CT9" s="9">
        <f>OFFSET(CT9,0,2*(rhoaxis-COLUMN(CT9)))</f>
        <v>4.278996020594235E-82</v>
      </c>
      <c r="CX9" s="37">
        <f>BQ9/10*CX$38</f>
        <v>6.204544229861641E-82</v>
      </c>
      <c r="CY9" s="37">
        <f>BR9/10*CY$38</f>
        <v>-15.57831043168417</v>
      </c>
      <c r="CZ9" s="37">
        <f>BS9/10*CZ$38</f>
        <v>0.00012583706435753683</v>
      </c>
      <c r="DA9" s="37">
        <f>BT9/10*DA$38</f>
        <v>0.00010924658673960863</v>
      </c>
      <c r="DB9" s="37">
        <f>BU9/10*DB$38</f>
        <v>9.28954189491904E-05</v>
      </c>
      <c r="DC9" s="37">
        <f>BV9/10*DC$38</f>
        <v>7.777782740703287E-05</v>
      </c>
      <c r="DD9" s="37">
        <f>BW9/10*DD$38</f>
        <v>6.357475728968609E-05</v>
      </c>
      <c r="DE9" s="37">
        <f>BX9/10*DE$38</f>
        <v>4.9238664772133234E-05</v>
      </c>
      <c r="DF9" s="37">
        <f>BY9/10*DF$38</f>
        <v>3.545824455386537E-05</v>
      </c>
      <c r="DG9" s="37">
        <f>BZ9/10*DG$38</f>
        <v>2.3259972504519055E-05</v>
      </c>
      <c r="DH9" s="37">
        <f>CA9/10*DH$38</f>
        <v>1.4015407746370556E-05</v>
      </c>
      <c r="DI9" s="37">
        <f>CB9/10*DI$38</f>
        <v>7.392644295833861E-06</v>
      </c>
      <c r="DJ9" s="37">
        <f>CC9/10*DJ$38</f>
        <v>1.2438901464406626E-06</v>
      </c>
      <c r="DK9" s="37">
        <f>CD9/10*DK$38</f>
        <v>-2.6445705145761167E-06</v>
      </c>
      <c r="DL9" s="37">
        <f>CE9/10*DL$38</f>
        <v>-9.414729486678652E-06</v>
      </c>
      <c r="DM9" s="15">
        <f>CF9/10*DM$38</f>
        <v>-9.414729486678652E-06</v>
      </c>
      <c r="DN9" s="37">
        <f>CG9/10*DN$38</f>
        <v>-2.6445705145761167E-06</v>
      </c>
      <c r="DO9" s="37">
        <f>CH9/10*DO$38</f>
        <v>1.2438901464406626E-06</v>
      </c>
      <c r="DP9" s="37">
        <f>CI9/10*DP$38</f>
        <v>7.392644295833861E-06</v>
      </c>
      <c r="DQ9" s="37">
        <f>CJ9/10*DQ$38</f>
        <v>1.4015407746370556E-05</v>
      </c>
      <c r="DR9" s="37">
        <f>CK9/10*DR$38</f>
        <v>2.3259972504519055E-05</v>
      </c>
      <c r="DS9" s="37">
        <f>CL9/10*DS$38</f>
        <v>3.545824455386537E-05</v>
      </c>
      <c r="DT9" s="37">
        <f>CM9/10*DT$38</f>
        <v>4.9238664772133234E-05</v>
      </c>
      <c r="DU9" s="37">
        <f>CN9/10*DU$38</f>
        <v>6.357475728968609E-05</v>
      </c>
      <c r="DV9" s="37">
        <f>CO9/10*DV$38</f>
        <v>7.777782740703287E-05</v>
      </c>
      <c r="DW9" s="37">
        <f>CP9/10*DW$38</f>
        <v>9.28954189491904E-05</v>
      </c>
      <c r="DX9" s="37">
        <f>CQ9/10*DX$38</f>
        <v>0.00010924658673960863</v>
      </c>
      <c r="DY9" s="37">
        <f>CR9/10*DY$38</f>
        <v>0.00012583706435753683</v>
      </c>
      <c r="DZ9" s="37">
        <f>CS9/10*DZ$38</f>
        <v>-15.57831043168417</v>
      </c>
      <c r="EA9" s="37">
        <f>CT9/10*EA$38</f>
        <v>6.204544229861641E-82</v>
      </c>
    </row>
    <row r="10" spans="2:131" ht="19.5" customHeight="1">
      <c r="B10" s="44">
        <f>C10</f>
        <v>-6.769306229859618E-84</v>
      </c>
      <c r="C10" s="13">
        <f>IF(gate,(B10+D10+C9+C11+(D10-C10)/IF((COLUMN(C10)-potaxis)*2+1,(COLUMN(C10)-potaxis)*2+1,1)+(C10-B10)/((COLUMN(C10)-potaxis)*2-1))*gam4-C10*gamm1,0)</f>
        <v>-9.626341107079477E-84</v>
      </c>
      <c r="D10" s="40">
        <v>0</v>
      </c>
      <c r="E10" s="13">
        <f>IF(gate,(D10+F10+E9+E11+(F10-E10)/IF((COLUMN(E10)-potaxis)*2+1,(COLUMN(E10)-potaxis)*2+1,1)+(E10-D10)/((COLUMN(E10)-potaxis)*2-1))*gam4-E10*gamm1,0)</f>
        <v>1.546361171130735</v>
      </c>
      <c r="F10" s="13">
        <f>IF(gate,(E10+G10+F9+F11+(G10-F10)/IF((COLUMN(F10)-potaxis)*2+1,(COLUMN(F10)-potaxis)*2+1,1)+(F10-E10)/((COLUMN(F10)-potaxis)*2-1))*gam4-F10*gamm1,0)</f>
        <v>3.1894406242153384</v>
      </c>
      <c r="G10" s="13">
        <f>IF(gate,(F10+H10+G9+G11+(H10-G10)/IF((COLUMN(G10)-potaxis)*2+1,(COLUMN(G10)-potaxis)*2+1,1)+(G10-F10)/((COLUMN(G10)-potaxis)*2-1))*gam4-G10*gamm1,0)</f>
        <v>4.9211939926973445</v>
      </c>
      <c r="H10" s="13">
        <f>IF(gate,(G10+I10+H9+H11+(I10-H10)/IF((COLUMN(H10)-potaxis)*2+1,(COLUMN(H10)-potaxis)*2+1,1)+(H10-G10)/((COLUMN(H10)-potaxis)*2-1))*gam4-H10*gamm1,0)</f>
        <v>6.723034656506543</v>
      </c>
      <c r="I10" s="13">
        <f>IF(gate,(H10+J10+I9+I11+(J10-I10)/IF((COLUMN(I10)-potaxis)*2+1,(COLUMN(I10)-potaxis)*2+1,1)+(I10-H10)/((COLUMN(I10)-potaxis)*2-1))*gam4-I10*gamm1,0)</f>
        <v>8.574276130157752</v>
      </c>
      <c r="J10" s="13">
        <f>IF(gate,(I10+K10+J9+J11+(K10-J10)/IF((COLUMN(J10)-potaxis)*2+1,(COLUMN(J10)-potaxis)*2+1,1)+(J10-I10)/((COLUMN(J10)-potaxis)*2-1))*gam4-J10*gamm1,0)</f>
        <v>10.45469037026257</v>
      </c>
      <c r="K10" s="13">
        <f>IF(gate,(J10+L10+K9+K11+(L10-K10)/IF((COLUMN(K10)-potaxis)*2+1,(COLUMN(K10)-potaxis)*2+1,1)+(K10-J10)/((COLUMN(K10)-potaxis)*2-1))*gam4-K10*gamm1,0)</f>
        <v>12.33639440363123</v>
      </c>
      <c r="L10" s="13">
        <f>IF(gate,(K10+M10+L9+L11+(M10-L10)/IF((COLUMN(L10)-potaxis)*2+1,(COLUMN(L10)-potaxis)*2+1,1)+(L10-K10)/((COLUMN(L10)-potaxis)*2-1))*gam4-L10*gamm1,0)</f>
        <v>14.166957124215665</v>
      </c>
      <c r="M10" s="13">
        <f>IF(gate,(L10+N10+M9+M11+(N10-M10)/IF((COLUMN(M10)-potaxis)*2+1,(COLUMN(M10)-potaxis)*2+1,1)+(M10-L10)/((COLUMN(M10)-potaxis)*2-1))*gam4-M10*gamm1,0)</f>
        <v>15.863579208686698</v>
      </c>
      <c r="N10" s="13">
        <f>IF(gate,(M10+O10+N9+N11+(O10-N10)/IF((COLUMN(N10)-potaxis)*2+1,(COLUMN(N10)-potaxis)*2+1,1)+(N10-M10)/((COLUMN(N10)-potaxis)*2-1))*gam4-N10*gamm1,0)</f>
        <v>17.325173441895316</v>
      </c>
      <c r="O10" s="13">
        <f>IF(gate,(N10+P10+O9+O11+(P10-O10)/IF((COLUMN(O10)-potaxis)*2+1,(COLUMN(O10)-potaxis)*2+1,1)+(O10-N10)/((COLUMN(O10)-potaxis)*2-1))*gam4-O10*gamm1,0)</f>
        <v>18.473497372076686</v>
      </c>
      <c r="P10" s="13">
        <f>IF(gate,(O10+Q10+P9+P11+(Q10-P10)/IF((COLUMN(P10)-potaxis)*2+1,(COLUMN(P10)-potaxis)*2+1,1)+(P10-O10)/((COLUMN(P10)-potaxis)*2-1))*gam4-P10*gamm1,0)</f>
        <v>19.288196406391123</v>
      </c>
      <c r="Q10" s="13">
        <f>IF(gate,(P10+R10+Q9+Q11+(R10-Q10)/IF((COLUMN(Q10)-potaxis)*2+1,(COLUMN(Q10)-potaxis)*2+1,1)+(Q10-P10)/((COLUMN(Q10)-potaxis)*2-1))*gam4-Q10*gamm1,0)</f>
        <v>19.80855185975046</v>
      </c>
      <c r="R10" s="35">
        <f>OFFSET(R10,0,2*(potaxis-COLUMN(R10)))</f>
        <v>19.808554870881323</v>
      </c>
      <c r="S10" s="13">
        <f>OFFSET(S10,0,2*(potaxis-COLUMN(S10)))</f>
        <v>19.288196406391123</v>
      </c>
      <c r="T10" s="13">
        <f>OFFSET(T10,0,2*(potaxis-COLUMN(T10)))</f>
        <v>18.473497372076686</v>
      </c>
      <c r="U10" s="13">
        <f>OFFSET(U10,0,2*(potaxis-COLUMN(U10)))</f>
        <v>17.325173441895316</v>
      </c>
      <c r="V10" s="13">
        <f>OFFSET(V10,0,2*(potaxis-COLUMN(V10)))</f>
        <v>15.863579208686698</v>
      </c>
      <c r="W10" s="13">
        <f>OFFSET(W10,0,2*(potaxis-COLUMN(W10)))</f>
        <v>14.166957124215665</v>
      </c>
      <c r="X10" s="13">
        <f>OFFSET(X10,0,2*(potaxis-COLUMN(X10)))</f>
        <v>12.33639440363123</v>
      </c>
      <c r="Y10" s="13">
        <f>OFFSET(Y10,0,2*(potaxis-COLUMN(Y10)))</f>
        <v>10.45469037026257</v>
      </c>
      <c r="Z10" s="13">
        <f>OFFSET(Z10,0,2*(potaxis-COLUMN(Z10)))</f>
        <v>8.574276130157752</v>
      </c>
      <c r="AA10" s="13">
        <f>OFFSET(AA10,0,2*(potaxis-COLUMN(AA10)))</f>
        <v>6.723034656506543</v>
      </c>
      <c r="AB10" s="13">
        <f>OFFSET(AB10,0,2*(potaxis-COLUMN(AB10)))</f>
        <v>4.9211939926973445</v>
      </c>
      <c r="AC10" s="13">
        <f>OFFSET(AC10,0,2*(potaxis-COLUMN(AC10)))</f>
        <v>3.1894406242153384</v>
      </c>
      <c r="AD10" s="13">
        <f>OFFSET(AD10,0,2*(potaxis-COLUMN(AD10)))</f>
        <v>1.546361171130735</v>
      </c>
      <c r="AE10" s="13">
        <f>OFFSET(AE10,0,2*(potaxis-COLUMN(AE10)))</f>
        <v>0</v>
      </c>
      <c r="AF10" s="13">
        <f>OFFSET(AF10,0,2*(potaxis-COLUMN(AF10)))</f>
        <v>-9.626341107079477E-84</v>
      </c>
      <c r="AG10" s="44">
        <f>AF10</f>
        <v>-9.626341107079477E-84</v>
      </c>
      <c r="AJ10" s="17">
        <f>SQRT(('Laplace-rot'!D10-'Laplace-rot'!B10)^2+('Laplace-rot'!C11-'Laplace-rot'!C9)^2)</f>
        <v>9.45657875818441E-84</v>
      </c>
      <c r="AK10" s="17">
        <f>SQRT(('Laplace-rot'!E10-'Laplace-rot'!C10)^2+('Laplace-rot'!D11-'Laplace-rot'!D9)^2)</f>
        <v>1.546361171130735</v>
      </c>
      <c r="AL10" s="17">
        <f>SQRT(('Laplace-rot'!F10-'Laplace-rot'!D10)^2+('Laplace-rot'!E11-'Laplace-rot'!E9)^2)</f>
        <v>3.270523423149074</v>
      </c>
      <c r="AM10" s="17">
        <f>SQRT(('Laplace-rot'!G10-'Laplace-rot'!E10)^2+('Laplace-rot'!F11-'Laplace-rot'!F9)^2)</f>
        <v>3.6702186034725575</v>
      </c>
      <c r="AN10" s="17">
        <f>SQRT(('Laplace-rot'!H10-'Laplace-rot'!F10)^2+('Laplace-rot'!G11-'Laplace-rot'!G9)^2)</f>
        <v>4.14024324079118</v>
      </c>
      <c r="AO10" s="17">
        <f>SQRT(('Laplace-rot'!I10-'Laplace-rot'!G10)^2+('Laplace-rot'!H11-'Laplace-rot'!H9)^2)</f>
        <v>4.682994142264588</v>
      </c>
      <c r="AP10" s="17">
        <f>SQRT(('Laplace-rot'!J10-'Laplace-rot'!H10)^2+('Laplace-rot'!I11-'Laplace-rot'!I9)^2)</f>
        <v>5.328792037788445</v>
      </c>
      <c r="AQ10" s="17">
        <f>SQRT(('Laplace-rot'!K10-'Laplace-rot'!I10)^2+('Laplace-rot'!J11-'Laplace-rot'!J9)^2)</f>
        <v>6.087548623510891</v>
      </c>
      <c r="AR10" s="17">
        <f>SQRT(('Laplace-rot'!L10-'Laplace-rot'!J10)^2+('Laplace-rot'!K11-'Laplace-rot'!K9)^2)</f>
        <v>6.92599743826903</v>
      </c>
      <c r="AS10" s="17">
        <f>SQRT(('Laplace-rot'!M10-'Laplace-rot'!K10)^2+('Laplace-rot'!L11-'Laplace-rot'!L9)^2)</f>
        <v>7.798384382409534</v>
      </c>
      <c r="AT10" s="17">
        <f>SQRT(('Laplace-rot'!N10-'Laplace-rot'!L10)^2+('Laplace-rot'!M11-'Laplace-rot'!M9)^2)</f>
        <v>8.67379526289319</v>
      </c>
      <c r="AU10" s="17">
        <f>SQRT(('Laplace-rot'!O10-'Laplace-rot'!M10)^2+('Laplace-rot'!N11-'Laplace-rot'!N9)^2)</f>
        <v>9.551231506207724</v>
      </c>
      <c r="AV10" s="17">
        <f>SQRT(('Laplace-rot'!P10-'Laplace-rot'!N10)^2+('Laplace-rot'!O11-'Laplace-rot'!O9)^2)</f>
        <v>10.387315105997843</v>
      </c>
      <c r="AW10" s="17">
        <f>SQRT(('Laplace-rot'!Q10-'Laplace-rot'!O10)^2+('Laplace-rot'!P11-'Laplace-rot'!P9)^2)</f>
        <v>11.030848979446905</v>
      </c>
      <c r="AX10" s="17">
        <f>SQRT(('Laplace-rot'!R10-'Laplace-rot'!P10)^2+('Laplace-rot'!Q11-'Laplace-rot'!Q9)^2)</f>
        <v>11.4380738214173</v>
      </c>
      <c r="AY10" s="17">
        <f>SQRT(('Laplace-rot'!S10-'Laplace-rot'!Q10)^2+('Laplace-rot'!R11-'Laplace-rot'!R9)^2)</f>
        <v>11.438072510667215</v>
      </c>
      <c r="AZ10" s="17">
        <f>SQRT(('Laplace-rot'!T10-'Laplace-rot'!R10)^2+('Laplace-rot'!S11-'Laplace-rot'!S9)^2)</f>
        <v>11.030849343881977</v>
      </c>
      <c r="BA10" s="17">
        <f>SQRT(('Laplace-rot'!U10-'Laplace-rot'!S10)^2+('Laplace-rot'!T11-'Laplace-rot'!T9)^2)</f>
        <v>10.387315105997843</v>
      </c>
      <c r="BB10" s="17">
        <f>SQRT(('Laplace-rot'!V10-'Laplace-rot'!T10)^2+('Laplace-rot'!U11-'Laplace-rot'!U9)^2)</f>
        <v>9.551231506207724</v>
      </c>
      <c r="BC10" s="17">
        <f>SQRT(('Laplace-rot'!W10-'Laplace-rot'!U10)^2+('Laplace-rot'!V11-'Laplace-rot'!V9)^2)</f>
        <v>8.67379526289319</v>
      </c>
      <c r="BD10" s="17">
        <f>SQRT(('Laplace-rot'!X10-'Laplace-rot'!V10)^2+('Laplace-rot'!W11-'Laplace-rot'!W9)^2)</f>
        <v>7.798384382409534</v>
      </c>
      <c r="BE10" s="17">
        <f>SQRT(('Laplace-rot'!Z10-'Laplace-rot'!W10)^2+('Laplace-rot'!X11-'Laplace-rot'!X9)^2)</f>
        <v>8.091143106119203</v>
      </c>
      <c r="BF10" s="17">
        <f>SQRT(('Laplace-rot'!AA10-'Laplace-rot'!X10)^2+('Laplace-rot'!Z11-'Laplace-rot'!Z9)^2)</f>
        <v>6.780898013289188</v>
      </c>
      <c r="BG10" s="17">
        <f>SQRT(('Laplace-rot'!AB10-'Laplace-rot'!Z10)^2+('Laplace-rot'!AA11-'Laplace-rot'!AA9)^2)</f>
        <v>4.682994142264588</v>
      </c>
      <c r="BH10" s="17">
        <f>SQRT(('Laplace-rot'!AC10-'Laplace-rot'!AA10)^2+('Laplace-rot'!AB11-'Laplace-rot'!AB9)^2)</f>
        <v>4.14024324079118</v>
      </c>
      <c r="BI10" s="17">
        <f>SQRT(('Laplace-rot'!AD10-'Laplace-rot'!AB10)^2+('Laplace-rot'!AC11-'Laplace-rot'!AC9)^2)</f>
        <v>3.6702186034725575</v>
      </c>
      <c r="BJ10" s="17">
        <f>SQRT(('Laplace-rot'!AE10-'Laplace-rot'!AC10)^2+('Laplace-rot'!AD11-'Laplace-rot'!AD9)^2)</f>
        <v>3.270523423149074</v>
      </c>
      <c r="BK10" s="17">
        <f>SQRT(('Laplace-rot'!AF10-'Laplace-rot'!AD10)^2+('Laplace-rot'!AE11-'Laplace-rot'!AE9)^2)</f>
        <v>1.546361171130735</v>
      </c>
      <c r="BL10" s="17">
        <f>SQRT(('Laplace-rot'!AG10-'Laplace-rot'!AE10)^2+('Laplace-rot'!AF11-'Laplace-rot'!AF9)^2)</f>
        <v>1.1673466412594696E-83</v>
      </c>
      <c r="BQ10" s="9">
        <f>-10*(B10+D10+C9+C11+(D10-C10)/IF((COLUMN(C10)-potaxis)*2+1,(COLUMN(C10)-potaxis)*2+1,1)+(C10-B10)/((COLUMN(C10)-potaxis)*2-1)-4*C10)</f>
        <v>-3.272209527334048E-82</v>
      </c>
      <c r="BR10" s="9">
        <f>-10*(C10+E10+D9+D11+(E10-D10)/IF((COLUMN(D10)-potaxis)*2+1,(COLUMN(D10)-potaxis)*2+1,1)+(D10-C10)/((COLUMN(D10)-potaxis)*2-1)-4*D10)</f>
        <v>-14.868857414718606</v>
      </c>
      <c r="BS10" s="9">
        <f>-10*(D10+F10+E9+E11+(F10-E10)/IF((COLUMN(E10)-potaxis)*2+1,(COLUMN(E10)-potaxis)*2+1,1)+(E10-D10)/((COLUMN(E10)-potaxis)*2-1)-4*E10)</f>
        <v>-7.356089646748387E-05</v>
      </c>
      <c r="BT10" s="9">
        <f>-10*(E10+G10+F9+F11+(G10-F10)/IF((COLUMN(F10)-potaxis)*2+1,(COLUMN(F10)-potaxis)*2+1,1)+(F10-E10)/((COLUMN(F10)-potaxis)*2-1)-4*F10)</f>
        <v>2.873525922097997E-05</v>
      </c>
      <c r="BU10" s="9">
        <f>-10*(F10+H10+G9+G11+(H10-G10)/IF((COLUMN(G10)-potaxis)*2+1,(COLUMN(G10)-potaxis)*2+1,1)+(G10-F10)/((COLUMN(G10)-potaxis)*2-1)-4*G10)</f>
        <v>6.101485414689023E-05</v>
      </c>
      <c r="BV10" s="9">
        <f>-10*(G10+I10+H9+H11+(I10-H10)/IF((COLUMN(H10)-potaxis)*2+1,(COLUMN(H10)-potaxis)*2+1,1)+(H10-G10)/((COLUMN(H10)-potaxis)*2-1)-4*H10)</f>
        <v>8.281451684410968E-05</v>
      </c>
      <c r="BW10" s="9">
        <f>-10*(H10+J10+I9+I11+(J10-I10)/IF((COLUMN(I10)-potaxis)*2+1,(COLUMN(I10)-potaxis)*2+1,1)+(I10-H10)/((COLUMN(I10)-potaxis)*2-1)-4*I10)</f>
        <v>9.631051646863398E-05</v>
      </c>
      <c r="BX10" s="9">
        <f>-10*(I10+K10+J9+J11+(K10-J10)/IF((COLUMN(J10)-potaxis)*2+1,(COLUMN(J10)-potaxis)*2+1,1)+(J10-I10)/((COLUMN(J10)-potaxis)*2-1)-4*J10)</f>
        <v>0.0001038440862544121</v>
      </c>
      <c r="BY10" s="9">
        <f>-10*(J10+L10+K9+K11+(L10-K10)/IF((COLUMN(K10)-potaxis)*2+1,(COLUMN(K10)-potaxis)*2+1,1)+(K10-J10)/((COLUMN(K10)-potaxis)*2-1)-4*K10)</f>
        <v>0.00010759258373127523</v>
      </c>
      <c r="BZ10" s="9">
        <f>-10*(K10+M10+L9+L11+(M10-L10)/IF((COLUMN(L10)-potaxis)*2+1,(COLUMN(L10)-potaxis)*2+1,1)+(L10-K10)/((COLUMN(L10)-potaxis)*2-1)-4*L10)</f>
        <v>0.00010861153782570909</v>
      </c>
      <c r="CA10" s="9">
        <f>-10*(L10+N10+M9+M11+(N10-M10)/IF((COLUMN(M10)-potaxis)*2+1,(COLUMN(M10)-potaxis)*2+1,1)+(M10-L10)/((COLUMN(M10)-potaxis)*2-1)-4*M10)</f>
        <v>0.00010762969374411568</v>
      </c>
      <c r="CB10" s="9">
        <f>-10*(M10+O10+N9+N11+(O10-N10)/IF((COLUMN(N10)-potaxis)*2+1,(COLUMN(N10)-potaxis)*2+1,1)+(N10-M10)/((COLUMN(N10)-potaxis)*2-1)-4*N10)</f>
        <v>0.00010548203007942902</v>
      </c>
      <c r="CC10" s="9">
        <f>-10*(N10+P10+O9+O11+(P10-O10)/IF((COLUMN(O10)-potaxis)*2+1,(COLUMN(O10)-potaxis)*2+1,1)+(O10-N10)/((COLUMN(O10)-potaxis)*2-1)-4*O10)</f>
        <v>0.00010516316947928317</v>
      </c>
      <c r="CD10" s="9">
        <f>-10*(O10+Q10+P9+P11+(Q10-P10)/IF((COLUMN(P10)-potaxis)*2+1,(COLUMN(P10)-potaxis)*2+1,1)+(P10-O10)/((COLUMN(P10)-potaxis)*2-1)-4*P10)</f>
        <v>0.00011433408303673787</v>
      </c>
      <c r="CE10" s="9">
        <f>-10*(P10+R10+Q9+Q11+(R10-Q10)/IF((COLUMN(Q10)-potaxis)*2+1,(COLUMN(Q10)-potaxis)*2+1,1)+(Q10-P10)/((COLUMN(Q10)-potaxis)*2-1)-4*Q10)</f>
        <v>5.751836823719714E-05</v>
      </c>
      <c r="CF10" s="42">
        <f>OFFSET(CF10,0,2*(rhoaxis-COLUMN(CF10)))</f>
        <v>5.751836823719714E-05</v>
      </c>
      <c r="CG10" s="9">
        <f>OFFSET(CG10,0,2*(rhoaxis-COLUMN(CG10)))</f>
        <v>0.00011433408303673787</v>
      </c>
      <c r="CH10" s="9">
        <f>OFFSET(CH10,0,2*(rhoaxis-COLUMN(CH10)))</f>
        <v>0.00010516316947928317</v>
      </c>
      <c r="CI10" s="9">
        <f>OFFSET(CI10,0,2*(rhoaxis-COLUMN(CI10)))</f>
        <v>0.00010548203007942902</v>
      </c>
      <c r="CJ10" s="9">
        <f>OFFSET(CJ10,0,2*(rhoaxis-COLUMN(CJ10)))</f>
        <v>0.00010762969374411568</v>
      </c>
      <c r="CK10" s="9">
        <f>OFFSET(CK10,0,2*(rhoaxis-COLUMN(CK10)))</f>
        <v>0.00010861153782570909</v>
      </c>
      <c r="CL10" s="9">
        <f>OFFSET(CL10,0,2*(rhoaxis-COLUMN(CL10)))</f>
        <v>0.00010759258373127523</v>
      </c>
      <c r="CM10" s="9">
        <f>OFFSET(CM10,0,2*(rhoaxis-COLUMN(CM10)))</f>
        <v>0.0001038440862544121</v>
      </c>
      <c r="CN10" s="9">
        <f>OFFSET(CN10,0,2*(rhoaxis-COLUMN(CN10)))</f>
        <v>9.631051646863398E-05</v>
      </c>
      <c r="CO10" s="9">
        <f>OFFSET(CO10,0,2*(rhoaxis-COLUMN(CO10)))</f>
        <v>8.281451684410968E-05</v>
      </c>
      <c r="CP10" s="9">
        <f>OFFSET(CP10,0,2*(rhoaxis-COLUMN(CP10)))</f>
        <v>6.101485414689023E-05</v>
      </c>
      <c r="CQ10" s="9">
        <f>OFFSET(CQ10,0,2*(rhoaxis-COLUMN(CQ10)))</f>
        <v>2.873525922097997E-05</v>
      </c>
      <c r="CR10" s="9">
        <f>OFFSET(CR10,0,2*(rhoaxis-COLUMN(CR10)))</f>
        <v>-7.356089646748387E-05</v>
      </c>
      <c r="CS10" s="9">
        <f>OFFSET(CS10,0,2*(rhoaxis-COLUMN(CS10)))</f>
        <v>-14.868857414718606</v>
      </c>
      <c r="CT10" s="9">
        <f>OFFSET(CT10,0,2*(rhoaxis-COLUMN(CT10)))</f>
        <v>-3.272209527334048E-82</v>
      </c>
      <c r="CX10" s="37">
        <f>BQ10/10*CX$38</f>
        <v>-4.744703814634369E-82</v>
      </c>
      <c r="CY10" s="37">
        <f>BR10/10*CY$38</f>
        <v>-20.07295750987012</v>
      </c>
      <c r="CZ10" s="37">
        <f>BS10/10*CZ$38</f>
        <v>-9.195112058435484E-05</v>
      </c>
      <c r="DA10" s="37">
        <f>BT10/10*DA$38</f>
        <v>3.3045548104126965E-05</v>
      </c>
      <c r="DB10" s="37">
        <f>BU10/10*DB$38</f>
        <v>6.406559685423474E-05</v>
      </c>
      <c r="DC10" s="37">
        <f>BV10/10*DC$38</f>
        <v>7.867379100190419E-05</v>
      </c>
      <c r="DD10" s="37">
        <f>BW10/10*DD$38</f>
        <v>8.186393899833888E-05</v>
      </c>
      <c r="DE10" s="37">
        <f>BX10/10*DE$38</f>
        <v>7.788306469080908E-05</v>
      </c>
      <c r="DF10" s="37">
        <f>BY10/10*DF$38</f>
        <v>6.99351794253289E-05</v>
      </c>
      <c r="DG10" s="37">
        <f>BZ10/10*DG$38</f>
        <v>5.973634580414E-05</v>
      </c>
      <c r="DH10" s="37">
        <f>CA10/10*DH$38</f>
        <v>4.843336218485206E-05</v>
      </c>
      <c r="DI10" s="37">
        <f>CB10/10*DI$38</f>
        <v>3.691871052780016E-05</v>
      </c>
      <c r="DJ10" s="37">
        <f>CC10/10*DJ$38</f>
        <v>2.6290792369820792E-05</v>
      </c>
      <c r="DK10" s="37">
        <f>CD10/10*DK$38</f>
        <v>1.715011245551068E-05</v>
      </c>
      <c r="DL10" s="37">
        <f>CE10/10*DL$38</f>
        <v>2.875918411859857E-06</v>
      </c>
      <c r="DM10" s="15">
        <f>CF10/10*DM$38</f>
        <v>2.875918411859857E-06</v>
      </c>
      <c r="DN10" s="37">
        <f>CG10/10*DN$38</f>
        <v>1.715011245551068E-05</v>
      </c>
      <c r="DO10" s="37">
        <f>CH10/10*DO$38</f>
        <v>2.6290792369820792E-05</v>
      </c>
      <c r="DP10" s="37">
        <f>CI10/10*DP$38</f>
        <v>3.691871052780016E-05</v>
      </c>
      <c r="DQ10" s="37">
        <f>CJ10/10*DQ$38</f>
        <v>4.843336218485206E-05</v>
      </c>
      <c r="DR10" s="37">
        <f>CK10/10*DR$38</f>
        <v>5.973634580414E-05</v>
      </c>
      <c r="DS10" s="37">
        <f>CL10/10*DS$38</f>
        <v>6.99351794253289E-05</v>
      </c>
      <c r="DT10" s="37">
        <f>CM10/10*DT$38</f>
        <v>7.788306469080908E-05</v>
      </c>
      <c r="DU10" s="37">
        <f>CN10/10*DU$38</f>
        <v>8.186393899833888E-05</v>
      </c>
      <c r="DV10" s="37">
        <f>CO10/10*DV$38</f>
        <v>7.867379100190419E-05</v>
      </c>
      <c r="DW10" s="37">
        <f>CP10/10*DW$38</f>
        <v>6.406559685423474E-05</v>
      </c>
      <c r="DX10" s="37">
        <f>CQ10/10*DX$38</f>
        <v>3.3045548104126965E-05</v>
      </c>
      <c r="DY10" s="37">
        <f>CR10/10*DY$38</f>
        <v>-9.195112058435484E-05</v>
      </c>
      <c r="DZ10" s="37">
        <f>CS10/10*DZ$38</f>
        <v>-20.07295750987012</v>
      </c>
      <c r="EA10" s="37">
        <f>CT10/10*EA$38</f>
        <v>-4.744703814634369E-82</v>
      </c>
    </row>
    <row r="11" spans="2:131" ht="19.5" customHeight="1">
      <c r="B11" s="44">
        <f>C11</f>
        <v>-6.184081235328854E-85</v>
      </c>
      <c r="C11" s="13">
        <f>IF(gate,(B11+D11+C10+C12+(D11-C11)/IF((COLUMN(C11)-potaxis)*2+1,(COLUMN(C11)-potaxis)*2+1,1)+(C11-B11)/((COLUMN(C11)-potaxis)*2-1))*gam4-C11*gamm1,0)</f>
        <v>-2.684342344892182E-84</v>
      </c>
      <c r="D11" s="40">
        <v>0</v>
      </c>
      <c r="E11" s="13">
        <f>IF(gate,(D11+F11+E10+E12+(F11-E11)/IF((COLUMN(E11)-potaxis)*2+1,(COLUMN(E11)-potaxis)*2+1,1)+(E11-D11)/((COLUMN(E11)-potaxis)*2-1))*gam4-E11*gamm1,0)</f>
        <v>1.9238416122345348</v>
      </c>
      <c r="F11" s="13">
        <f>IF(gate,(E11+G11+F10+F12+(G11-F11)/IF((COLUMN(F11)-potaxis)*2+1,(COLUMN(F11)-potaxis)*2+1,1)+(F11-E11)/((COLUMN(F11)-potaxis)*2-1))*gam4-F11*gamm1,0)</f>
        <v>3.9399760514016644</v>
      </c>
      <c r="G11" s="13">
        <f>IF(gate,(F11+H11+G10+G12+(H11-G11)/IF((COLUMN(G11)-potaxis)*2+1,(COLUMN(G11)-potaxis)*2+1,1)+(G11-F11)/((COLUMN(G11)-potaxis)*2-1))*gam4-G11*gamm1,0)</f>
        <v>6.049361717804135</v>
      </c>
      <c r="H11" s="13">
        <f>IF(gate,(G11+I11+H10+H12+(I11-H11)/IF((COLUMN(H11)-potaxis)*2+1,(COLUMN(H11)-potaxis)*2+1,1)+(H11-G11)/((COLUMN(H11)-potaxis)*2-1))*gam4-H11*gamm1,0)</f>
        <v>8.259844299114217</v>
      </c>
      <c r="I11" s="13">
        <f>IF(gate,(H11+J11+I10+I12+(J11-I11)/IF((COLUMN(I11)-potaxis)*2+1,(COLUMN(I11)-potaxis)*2+1,1)+(I11-H11)/((COLUMN(I11)-potaxis)*2-1))*gam4-I11*gamm1,0)</f>
        <v>10.571894529713155</v>
      </c>
      <c r="J11" s="13">
        <f>IF(gate,(I11+K11+J10+J12+(K11-J11)/IF((COLUMN(J11)-potaxis)*2+1,(COLUMN(J11)-potaxis)*2+1,1)+(J11-I11)/((COLUMN(J11)-potaxis)*2-1))*gam4-J11*gamm1,0)</f>
        <v>12.972950439986695</v>
      </c>
      <c r="K11" s="13">
        <f>IF(gate,(J11+L11+K10+K12+(L11-K11)/IF((COLUMN(K11)-potaxis)*2+1,(COLUMN(K11)-potaxis)*2+1,1)+(K11-J11)/((COLUMN(K11)-potaxis)*2-1))*gam4-K11*gamm1,0)</f>
        <v>15.428984176812735</v>
      </c>
      <c r="L11" s="13">
        <f>IF(gate,(K11+M11+L10+L12+(M11-L11)/IF((COLUMN(L11)-potaxis)*2+1,(COLUMN(L11)-potaxis)*2+1,1)+(L11-K11)/((COLUMN(L11)-potaxis)*2-1))*gam4-L11*gamm1,0)</f>
        <v>17.872589154670564</v>
      </c>
      <c r="M11" s="13">
        <f>IF(gate,(L11+N11+M10+M12+(N11-M11)/IF((COLUMN(M11)-potaxis)*2+1,(COLUMN(M11)-potaxis)*2+1,1)+(M11-L11)/((COLUMN(M11)-potaxis)*2-1))*gam4-M11*gamm1,0)</f>
        <v>20.196463773953347</v>
      </c>
      <c r="N11" s="13">
        <f>IF(gate,(M11+O11+N10+N12+(O11-N11)/IF((COLUMN(N11)-potaxis)*2+1,(COLUMN(N11)-potaxis)*2+1,1)+(N11-M11)/((COLUMN(N11)-potaxis)*2-1))*gam4-N11*gamm1,0)</f>
        <v>22.2627107466289</v>
      </c>
      <c r="O11" s="13">
        <f>IF(gate,(N11+P11+O10+O12+(P11-O11)/IF((COLUMN(O11)-potaxis)*2+1,(COLUMN(O11)-potaxis)*2+1,1)+(O11-N11)/((COLUMN(O11)-potaxis)*2-1))*gam4-O11*gamm1,0)</f>
        <v>23.937905600336343</v>
      </c>
      <c r="P11" s="13">
        <f>IF(gate,(O11+Q11+P10+P12+(Q11-P11)/IF((COLUMN(P11)-potaxis)*2+1,(COLUMN(P11)-potaxis)*2+1,1)+(P11-O11)/((COLUMN(P11)-potaxis)*2-1))*gam4-P11*gamm1,0)</f>
        <v>25.142169057611657</v>
      </c>
      <c r="Q11" s="13">
        <f>IF(gate,(P11+R11+Q10+Q12+(R11-Q11)/IF((COLUMN(Q11)-potaxis)*2+1,(COLUMN(Q11)-potaxis)*2+1,1)+(Q11-P11)/((COLUMN(Q11)-potaxis)*2-1))*gam4-Q11*gamm1,0)</f>
        <v>25.91192817096426</v>
      </c>
      <c r="R11" s="35">
        <f>OFFSET(R11,0,2*(potaxis-COLUMN(R11)))</f>
        <v>25.91193427618087</v>
      </c>
      <c r="S11" s="13">
        <f>OFFSET(S11,0,2*(potaxis-COLUMN(S11)))</f>
        <v>25.142169057611657</v>
      </c>
      <c r="T11" s="13">
        <f>OFFSET(T11,0,2*(potaxis-COLUMN(T11)))</f>
        <v>23.937905600336343</v>
      </c>
      <c r="U11" s="13">
        <f>OFFSET(U11,0,2*(potaxis-COLUMN(U11)))</f>
        <v>22.2627107466289</v>
      </c>
      <c r="V11" s="13">
        <f>OFFSET(V11,0,2*(potaxis-COLUMN(V11)))</f>
        <v>20.196463773953347</v>
      </c>
      <c r="W11" s="13">
        <f>OFFSET(W11,0,2*(potaxis-COLUMN(W11)))</f>
        <v>17.872589154670564</v>
      </c>
      <c r="X11" s="13">
        <f>OFFSET(X11,0,2*(potaxis-COLUMN(X11)))</f>
        <v>15.428984176812735</v>
      </c>
      <c r="Y11" s="13">
        <f>OFFSET(Y11,0,2*(potaxis-COLUMN(Y11)))</f>
        <v>12.972950439986695</v>
      </c>
      <c r="Z11" s="13">
        <f>OFFSET(Z11,0,2*(potaxis-COLUMN(Z11)))</f>
        <v>10.571894529713155</v>
      </c>
      <c r="AA11" s="13">
        <f>OFFSET(AA11,0,2*(potaxis-COLUMN(AA11)))</f>
        <v>8.259844299114217</v>
      </c>
      <c r="AB11" s="13">
        <f>OFFSET(AB11,0,2*(potaxis-COLUMN(AB11)))</f>
        <v>6.049361717804135</v>
      </c>
      <c r="AC11" s="13">
        <f>OFFSET(AC11,0,2*(potaxis-COLUMN(AC11)))</f>
        <v>3.9399760514016644</v>
      </c>
      <c r="AD11" s="13">
        <f>OFFSET(AD11,0,2*(potaxis-COLUMN(AD11)))</f>
        <v>1.9238416122345348</v>
      </c>
      <c r="AE11" s="13">
        <f>OFFSET(AE11,0,2*(potaxis-COLUMN(AE11)))</f>
        <v>0</v>
      </c>
      <c r="AF11" s="13">
        <f>OFFSET(AF11,0,2*(potaxis-COLUMN(AF11)))</f>
        <v>-2.684342344892182E-84</v>
      </c>
      <c r="AG11" s="44">
        <f>AF11</f>
        <v>-2.684342344892182E-84</v>
      </c>
      <c r="AJ11" s="17">
        <f>SQRT(('Laplace-rot'!D11-'Laplace-rot'!B11)^2+('Laplace-rot'!C12-'Laplace-rot'!C10)^2)</f>
        <v>9.417998421453206E-84</v>
      </c>
      <c r="AK11" s="17">
        <f>SQRT(('Laplace-rot'!E11-'Laplace-rot'!C11)^2+('Laplace-rot'!D12-'Laplace-rot'!D10)^2)</f>
        <v>1.9238416122345348</v>
      </c>
      <c r="AL11" s="17">
        <f>SQRT(('Laplace-rot'!F11-'Laplace-rot'!D11)^2+('Laplace-rot'!E12-'Laplace-rot'!E10)^2)</f>
        <v>4.024535688439124</v>
      </c>
      <c r="AM11" s="17">
        <f>SQRT(('Laplace-rot'!G11-'Laplace-rot'!E11)^2+('Laplace-rot'!F12-'Laplace-rot'!F10)^2)</f>
        <v>4.420485808481908</v>
      </c>
      <c r="AN11" s="17">
        <f>SQRT(('Laplace-rot'!H11-'Laplace-rot'!F11)^2+('Laplace-rot'!G12-'Laplace-rot'!G10)^2)</f>
        <v>4.923269226804457</v>
      </c>
      <c r="AO11" s="17">
        <f>SQRT(('Laplace-rot'!I11-'Laplace-rot'!G11)^2+('Laplace-rot'!H12-'Laplace-rot'!H10)^2)</f>
        <v>5.546523288312295</v>
      </c>
      <c r="AP11" s="17">
        <f>SQRT(('Laplace-rot'!J11-'Laplace-rot'!H11)^2+('Laplace-rot'!I12-'Laplace-rot'!I10)^2)</f>
        <v>6.302808800544667</v>
      </c>
      <c r="AQ11" s="17">
        <f>SQRT(('Laplace-rot'!K11-'Laplace-rot'!I11)^2+('Laplace-rot'!J12-'Laplace-rot'!J10)^2)</f>
        <v>7.194159378484582</v>
      </c>
      <c r="AR11" s="17">
        <f>SQRT(('Laplace-rot'!L11-'Laplace-rot'!J11)^2+('Laplace-rot'!K12-'Laplace-rot'!K10)^2)</f>
        <v>8.20116063354809</v>
      </c>
      <c r="AS11" s="17">
        <f>SQRT(('Laplace-rot'!M11-'Laplace-rot'!K11)^2+('Laplace-rot'!L12-'Laplace-rot'!L10)^2)</f>
        <v>9.284511755247705</v>
      </c>
      <c r="AT11" s="17">
        <f>SQRT(('Laplace-rot'!N11-'Laplace-rot'!L11)^2+('Laplace-rot'!M12-'Laplace-rot'!M10)^2)</f>
        <v>10.387384911144489</v>
      </c>
      <c r="AU11" s="17">
        <f>SQRT(('Laplace-rot'!O11-'Laplace-rot'!M11)^2+('Laplace-rot'!N12-'Laplace-rot'!N10)^2)</f>
        <v>11.433123199478745</v>
      </c>
      <c r="AV11" s="17">
        <f>SQRT(('Laplace-rot'!P11-'Laplace-rot'!N11)^2+('Laplace-rot'!O12-'Laplace-rot'!O10)^2)</f>
        <v>12.321202301324597</v>
      </c>
      <c r="AW11" s="17">
        <f>SQRT(('Laplace-rot'!Q11-'Laplace-rot'!O11)^2+('Laplace-rot'!P12-'Laplace-rot'!P10)^2)</f>
        <v>12.979390282361615</v>
      </c>
      <c r="AX11" s="17">
        <f>SQRT(('Laplace-rot'!R11-'Laplace-rot'!P11)^2+('Laplace-rot'!Q12-'Laplace-rot'!Q10)^2)</f>
        <v>13.38355086548727</v>
      </c>
      <c r="AY11" s="17">
        <f>SQRT(('Laplace-rot'!S11-'Laplace-rot'!Q11)^2+('Laplace-rot'!R12-'Laplace-rot'!R10)^2)</f>
        <v>13.383549194638602</v>
      </c>
      <c r="AZ11" s="17">
        <f>SQRT(('Laplace-rot'!T11-'Laplace-rot'!R11)^2+('Laplace-rot'!S12-'Laplace-rot'!S10)^2)</f>
        <v>12.979391210899346</v>
      </c>
      <c r="BA11" s="17">
        <f>SQRT(('Laplace-rot'!U11-'Laplace-rot'!S11)^2+('Laplace-rot'!T12-'Laplace-rot'!T10)^2)</f>
        <v>12.321202301324597</v>
      </c>
      <c r="BB11" s="17">
        <f>SQRT(('Laplace-rot'!V11-'Laplace-rot'!T11)^2+('Laplace-rot'!U12-'Laplace-rot'!U10)^2)</f>
        <v>11.433123199478745</v>
      </c>
      <c r="BC11" s="17">
        <f>SQRT(('Laplace-rot'!W11-'Laplace-rot'!U11)^2+('Laplace-rot'!V12-'Laplace-rot'!V10)^2)</f>
        <v>10.387384911144489</v>
      </c>
      <c r="BD11" s="17">
        <f>SQRT(('Laplace-rot'!X11-'Laplace-rot'!V11)^2+('Laplace-rot'!W12-'Laplace-rot'!W10)^2)</f>
        <v>9.284511755247705</v>
      </c>
      <c r="BE11" s="17">
        <f>SQRT(('Laplace-rot'!Z11-'Laplace-rot'!W11)^2+('Laplace-rot'!X12-'Laplace-rot'!X10)^2)</f>
        <v>9.82612427204704</v>
      </c>
      <c r="BF11" s="17">
        <f>SQRT(('Laplace-rot'!AA11-'Laplace-rot'!X11)^2+('Laplace-rot'!Z12-'Laplace-rot'!Z10)^2)</f>
        <v>8.301120157370363</v>
      </c>
      <c r="BG11" s="17">
        <f>SQRT(('Laplace-rot'!AB11-'Laplace-rot'!Z11)^2+('Laplace-rot'!AA12-'Laplace-rot'!AA10)^2)</f>
        <v>5.546523288312295</v>
      </c>
      <c r="BH11" s="17">
        <f>SQRT(('Laplace-rot'!AC11-'Laplace-rot'!AA11)^2+('Laplace-rot'!AB12-'Laplace-rot'!AB10)^2)</f>
        <v>4.923269226804457</v>
      </c>
      <c r="BI11" s="17">
        <f>SQRT(('Laplace-rot'!AD11-'Laplace-rot'!AB11)^2+('Laplace-rot'!AC12-'Laplace-rot'!AC10)^2)</f>
        <v>4.420485808481908</v>
      </c>
      <c r="BJ11" s="17">
        <f>SQRT(('Laplace-rot'!AE11-'Laplace-rot'!AC11)^2+('Laplace-rot'!AD12-'Laplace-rot'!AD10)^2)</f>
        <v>4.024535688439124</v>
      </c>
      <c r="BK11" s="17">
        <f>SQRT(('Laplace-rot'!AF11-'Laplace-rot'!AD11)^2+('Laplace-rot'!AE12-'Laplace-rot'!AE10)^2)</f>
        <v>1.9238416122345348</v>
      </c>
      <c r="BL11" s="17">
        <f>SQRT(('Laplace-rot'!AG11-'Laplace-rot'!AE11)^2+('Laplace-rot'!AF12-'Laplace-rot'!AF10)^2)</f>
        <v>9.773533623200203E-84</v>
      </c>
      <c r="BQ11" s="9">
        <f>-10*(B11+D11+C10+C12+(D11-C11)/IF((COLUMN(C11)-potaxis)*2+1,(COLUMN(C11)-potaxis)*2+1,1)+(C11-B11)/((COLUMN(C11)-potaxis)*2-1)-4*C11)</f>
        <v>-2.3694756381584685E-84</v>
      </c>
      <c r="BR11" s="9">
        <f>-10*(C11+E11+D10+D12+(E11-D11)/IF((COLUMN(D11)-potaxis)*2+1,(COLUMN(D11)-potaxis)*2+1,1)+(D11-C11)/((COLUMN(D11)-potaxis)*2-1)-4*D11)</f>
        <v>-18.49847704071668</v>
      </c>
      <c r="BS11" s="9">
        <f>-10*(D11+F11+E10+E12+(F11-E11)/IF((COLUMN(E11)-potaxis)*2+1,(COLUMN(E11)-potaxis)*2+1,1)+(E11-D11)/((COLUMN(E11)-potaxis)*2-1)-4*E11)</f>
        <v>0.00011594579446772002</v>
      </c>
      <c r="BT11" s="9">
        <f>-10*(E11+G11+F10+F12+(G11-F11)/IF((COLUMN(F11)-potaxis)*2+1,(COLUMN(F11)-potaxis)*2+1,1)+(F11-E11)/((COLUMN(F11)-potaxis)*2-1)-4*F11)</f>
        <v>0.00010378696881474525</v>
      </c>
      <c r="BU11" s="9">
        <f>-10*(F11+H11+G10+G12+(H11-G11)/IF((COLUMN(G11)-potaxis)*2+1,(COLUMN(G11)-potaxis)*2+1,1)+(G11-F11)/((COLUMN(G11)-potaxis)*2-1)-4*G11)</f>
        <v>9.184853134058812E-05</v>
      </c>
      <c r="BV11" s="9">
        <f>-10*(G11+I11+H10+H12+(I11-H11)/IF((COLUMN(H11)-potaxis)*2+1,(COLUMN(H11)-potaxis)*2+1,1)+(H11-G11)/((COLUMN(H11)-potaxis)*2-1)-4*H11)</f>
        <v>7.965336571658099E-05</v>
      </c>
      <c r="BW11" s="9">
        <f>-10*(H11+J11+I10+I12+(J11-I11)/IF((COLUMN(I11)-potaxis)*2+1,(COLUMN(I11)-potaxis)*2+1,1)+(I11-H11)/((COLUMN(I11)-potaxis)*2-1)-4*I11)</f>
        <v>6.689092039380284E-05</v>
      </c>
      <c r="BX11" s="9">
        <f>-10*(I11+K11+J10+J12+(K11-J11)/IF((COLUMN(J11)-potaxis)*2+1,(COLUMN(J11)-potaxis)*2+1,1)+(J11-I11)/((COLUMN(J11)-potaxis)*2-1)-4*J11)</f>
        <v>5.340692148081416E-05</v>
      </c>
      <c r="BY11" s="9">
        <f>-10*(J11+L11+K10+K12+(L11-K11)/IF((COLUMN(K11)-potaxis)*2+1,(COLUMN(K11)-potaxis)*2+1,1)+(K11-J11)/((COLUMN(K11)-potaxis)*2-1)-4*K11)</f>
        <v>3.953547363266807E-05</v>
      </c>
      <c r="BZ11" s="9">
        <f>-10*(K11+M11+L10+L12+(M11-L11)/IF((COLUMN(L11)-potaxis)*2+1,(COLUMN(L11)-potaxis)*2+1,1)+(L11-K11)/((COLUMN(L11)-potaxis)*2-1)-4*L11)</f>
        <v>2.5867657171829705E-05</v>
      </c>
      <c r="CA11" s="9">
        <f>-10*(L11+N11+M10+M12+(N11-M11)/IF((COLUMN(M11)-potaxis)*2+1,(COLUMN(M11)-potaxis)*2+1,1)+(M11-L11)/((COLUMN(M11)-potaxis)*2-1)-4*M11)</f>
        <v>1.285710624188141E-05</v>
      </c>
      <c r="CB11" s="9">
        <f>-10*(M11+O11+N10+N12+(O11-N11)/IF((COLUMN(N11)-potaxis)*2+1,(COLUMN(N11)-potaxis)*2+1,1)+(N11-M11)/((COLUMN(N11)-potaxis)*2-1)-4*N11)</f>
        <v>-2.369061746776424E-07</v>
      </c>
      <c r="CC11" s="9">
        <f>-10*(N11+P11+O10+O12+(P11-O11)/IF((COLUMN(O11)-potaxis)*2+1,(COLUMN(O11)-potaxis)*2+1,1)+(O11-N11)/((COLUMN(O11)-potaxis)*2-1)-4*O11)</f>
        <v>-1.5805649553612966E-05</v>
      </c>
      <c r="CD11" s="9">
        <f>-10*(O11+Q11+P10+P12+(Q11-P11)/IF((COLUMN(P11)-potaxis)*2+1,(COLUMN(P11)-potaxis)*2+1,1)+(P11-O11)/((COLUMN(P11)-potaxis)*2-1)-4*P11)</f>
        <v>-3.390457820273696E-05</v>
      </c>
      <c r="CE11" s="9">
        <f>-10*(P11+R11+Q10+Q12+(R11-Q11)/IF((COLUMN(Q11)-potaxis)*2+1,(COLUMN(Q11)-potaxis)*2+1,1)+(Q11-P11)/((COLUMN(Q11)-potaxis)*2-1)-4*Q11)</f>
        <v>-0.00016626411010634</v>
      </c>
      <c r="CF11" s="42">
        <f>OFFSET(CF11,0,2*(rhoaxis-COLUMN(CF11)))</f>
        <v>-0.00016626411010634</v>
      </c>
      <c r="CG11" s="9">
        <f>OFFSET(CG11,0,2*(rhoaxis-COLUMN(CG11)))</f>
        <v>-3.390457820273696E-05</v>
      </c>
      <c r="CH11" s="9">
        <f>OFFSET(CH11,0,2*(rhoaxis-COLUMN(CH11)))</f>
        <v>-1.5805649553612966E-05</v>
      </c>
      <c r="CI11" s="9">
        <f>OFFSET(CI11,0,2*(rhoaxis-COLUMN(CI11)))</f>
        <v>-2.369061746776424E-07</v>
      </c>
      <c r="CJ11" s="9">
        <f>OFFSET(CJ11,0,2*(rhoaxis-COLUMN(CJ11)))</f>
        <v>1.285710624188141E-05</v>
      </c>
      <c r="CK11" s="9">
        <f>OFFSET(CK11,0,2*(rhoaxis-COLUMN(CK11)))</f>
        <v>2.5867657171829705E-05</v>
      </c>
      <c r="CL11" s="9">
        <f>OFFSET(CL11,0,2*(rhoaxis-COLUMN(CL11)))</f>
        <v>3.953547363266807E-05</v>
      </c>
      <c r="CM11" s="9">
        <f>OFFSET(CM11,0,2*(rhoaxis-COLUMN(CM11)))</f>
        <v>5.340692148081416E-05</v>
      </c>
      <c r="CN11" s="9">
        <f>OFFSET(CN11,0,2*(rhoaxis-COLUMN(CN11)))</f>
        <v>6.689092039380284E-05</v>
      </c>
      <c r="CO11" s="9">
        <f>OFFSET(CO11,0,2*(rhoaxis-COLUMN(CO11)))</f>
        <v>7.965336571658099E-05</v>
      </c>
      <c r="CP11" s="9">
        <f>OFFSET(CP11,0,2*(rhoaxis-COLUMN(CP11)))</f>
        <v>9.184853134058812E-05</v>
      </c>
      <c r="CQ11" s="9">
        <f>OFFSET(CQ11,0,2*(rhoaxis-COLUMN(CQ11)))</f>
        <v>0.00010378696881474525</v>
      </c>
      <c r="CR11" s="9">
        <f>OFFSET(CR11,0,2*(rhoaxis-COLUMN(CR11)))</f>
        <v>0.00011594579446772002</v>
      </c>
      <c r="CS11" s="9">
        <f>OFFSET(CS11,0,2*(rhoaxis-COLUMN(CS11)))</f>
        <v>-18.49847704071668</v>
      </c>
      <c r="CT11" s="9">
        <f>OFFSET(CT11,0,2*(rhoaxis-COLUMN(CT11)))</f>
        <v>-2.3694756381584685E-84</v>
      </c>
      <c r="CX11" s="37">
        <f>BQ11/10*CX$38</f>
        <v>-3.4357396753297794E-84</v>
      </c>
      <c r="CY11" s="37">
        <f>BR11/10*CY$38</f>
        <v>-24.972944004967516</v>
      </c>
      <c r="CZ11" s="37">
        <f>BS11/10*CZ$38</f>
        <v>0.00014493224308465003</v>
      </c>
      <c r="DA11" s="37">
        <f>BT11/10*DA$38</f>
        <v>0.00011935501413695704</v>
      </c>
      <c r="DB11" s="37">
        <f>BU11/10*DB$38</f>
        <v>9.644095790761753E-05</v>
      </c>
      <c r="DC11" s="37">
        <f>BV11/10*DC$38</f>
        <v>7.567069743075194E-05</v>
      </c>
      <c r="DD11" s="37">
        <f>BW11/10*DD$38</f>
        <v>5.685728233473242E-05</v>
      </c>
      <c r="DE11" s="37">
        <f>BX11/10*DE$38</f>
        <v>4.005519111061062E-05</v>
      </c>
      <c r="DF11" s="37">
        <f>BY11/10*DF$38</f>
        <v>2.5698057861234247E-05</v>
      </c>
      <c r="DG11" s="37">
        <f>BZ11/10*DG$38</f>
        <v>1.4227211444506338E-05</v>
      </c>
      <c r="DH11" s="37">
        <f>CA11/10*DH$38</f>
        <v>5.785697808846635E-06</v>
      </c>
      <c r="DI11" s="37">
        <f>CB11/10*DI$38</f>
        <v>-8.291716113717484E-08</v>
      </c>
      <c r="DJ11" s="37">
        <f>CC11/10*DJ$38</f>
        <v>-3.9514123884032415E-06</v>
      </c>
      <c r="DK11" s="37">
        <f>CD11/10*DK$38</f>
        <v>-5.0856867304105435E-06</v>
      </c>
      <c r="DL11" s="37">
        <f>CE11/10*DL$38</f>
        <v>-8.313205505317E-06</v>
      </c>
      <c r="DM11" s="15">
        <f>CF11/10*DM$38</f>
        <v>-8.313205505317E-06</v>
      </c>
      <c r="DN11" s="37">
        <f>CG11/10*DN$38</f>
        <v>-5.0856867304105435E-06</v>
      </c>
      <c r="DO11" s="37">
        <f>CH11/10*DO$38</f>
        <v>-3.9514123884032415E-06</v>
      </c>
      <c r="DP11" s="37">
        <f>CI11/10*DP$38</f>
        <v>-8.291716113717484E-08</v>
      </c>
      <c r="DQ11" s="37">
        <f>CJ11/10*DQ$38</f>
        <v>5.785697808846635E-06</v>
      </c>
      <c r="DR11" s="37">
        <f>CK11/10*DR$38</f>
        <v>1.4227211444506338E-05</v>
      </c>
      <c r="DS11" s="37">
        <f>CL11/10*DS$38</f>
        <v>2.5698057861234247E-05</v>
      </c>
      <c r="DT11" s="37">
        <f>CM11/10*DT$38</f>
        <v>4.005519111061062E-05</v>
      </c>
      <c r="DU11" s="37">
        <f>CN11/10*DU$38</f>
        <v>5.685728233473242E-05</v>
      </c>
      <c r="DV11" s="37">
        <f>CO11/10*DV$38</f>
        <v>7.567069743075194E-05</v>
      </c>
      <c r="DW11" s="37">
        <f>CP11/10*DW$38</f>
        <v>9.644095790761753E-05</v>
      </c>
      <c r="DX11" s="37">
        <f>CQ11/10*DX$38</f>
        <v>0.00011935501413695704</v>
      </c>
      <c r="DY11" s="37">
        <f>CR11/10*DY$38</f>
        <v>0.00014493224308465003</v>
      </c>
      <c r="DZ11" s="37">
        <f>CS11/10*DZ$38</f>
        <v>-24.972944004967516</v>
      </c>
      <c r="EA11" s="37">
        <f>CT11/10*EA$38</f>
        <v>-3.4357396753297794E-84</v>
      </c>
    </row>
    <row r="12" spans="2:131" ht="19.5" customHeight="1">
      <c r="B12" s="44">
        <f>C12</f>
        <v>-3.716031455674662E-85</v>
      </c>
      <c r="C12" s="13">
        <f>IF(gate,(B12+D12+C11+C13+(D12-C12)/IF((COLUMN(C12)-potaxis)*2+1,(COLUMN(C12)-potaxis)*2+1,1)+(C12-B12)/((COLUMN(C12)-potaxis)*2-1))*gam4-C12*gamm1,0)</f>
        <v>-2.2866768972539127E-85</v>
      </c>
      <c r="D12" s="40">
        <v>0</v>
      </c>
      <c r="E12" s="13">
        <f>IF(gate,(D12+F12+E11+E13+(F12-E12)/IF((COLUMN(E12)-potaxis)*2+1,(COLUMN(E12)-potaxis)*2+1,1)+(E12-D12)/((COLUMN(E12)-potaxis)*2-1))*gam4-E12*gamm1,0)</f>
        <v>2.367017141621124</v>
      </c>
      <c r="F12" s="13">
        <f>IF(gate,(E12+G12+F11+F13+(G12-F12)/IF((COLUMN(F12)-potaxis)*2+1,(COLUMN(F12)-potaxis)*2+1,1)+(F12-E12)/((COLUMN(F12)-potaxis)*2-1))*gam4-F12*gamm1,0)</f>
        <v>4.777136640942389</v>
      </c>
      <c r="G12" s="13">
        <f>IF(gate,(F12+H12+G11+G13+(H12-G12)/IF((COLUMN(G12)-potaxis)*2+1,(COLUMN(G12)-potaxis)*2+1,1)+(G12-F12)/((COLUMN(G12)-potaxis)*2-1))*gam4-G12*gamm1,0)</f>
        <v>7.282828638870339</v>
      </c>
      <c r="H12" s="13">
        <f>IF(gate,(G12+I12+H11+H13+(I12-H12)/IF((COLUMN(H12)-potaxis)*2+1,(COLUMN(H12)-potaxis)*2+1,1)+(H12-G12)/((COLUMN(H12)-potaxis)*2-1))*gam4-H12*gamm1,0)</f>
        <v>9.934049691195248</v>
      </c>
      <c r="I12" s="13">
        <f>IF(gate,(H12+J12+I11+I13+(J12-I12)/IF((COLUMN(I12)-potaxis)*2+1,(COLUMN(I12)-potaxis)*2+1,1)+(I12-H12)/((COLUMN(I12)-potaxis)*2-1))*gam4-I12*gamm1,0)</f>
        <v>12.759013789927291</v>
      </c>
      <c r="J12" s="13">
        <f>IF(gate,(I12+K12+J11+J13+(K12-J12)/IF((COLUMN(J12)-potaxis)*2+1,(COLUMN(J12)-potaxis)*2+1,1)+(J12-I12)/((COLUMN(J12)-potaxis)*2-1))*gam4-J12*gamm1,0)</f>
        <v>15.76172431806013</v>
      </c>
      <c r="K12" s="13">
        <f>IF(gate,(J12+L12+K11+K13+(L12-K12)/IF((COLUMN(K12)-potaxis)*2+1,(COLUMN(K12)-potaxis)*2+1,1)+(K12-J12)/((COLUMN(K12)-potaxis)*2-1))*gam4-K12*gamm1,0)</f>
        <v>18.91306348477177</v>
      </c>
      <c r="L12" s="13">
        <f>IF(gate,(K12+M12+L11+L13+(M12-L12)/IF((COLUMN(L12)-potaxis)*2+1,(COLUMN(L12)-potaxis)*2+1,1)+(L12-K12)/((COLUMN(L12)-potaxis)*2-1))*gam4-L12*gamm1,0)</f>
        <v>22.133970167017893</v>
      </c>
      <c r="M12" s="13">
        <f>IF(gate,(L12+N12+M11+M13+(N12-M12)/IF((COLUMN(M12)-potaxis)*2+1,(COLUMN(M12)-potaxis)*2+1,1)+(M12-L12)/((COLUMN(M12)-potaxis)*2-1))*gam4-M12*gamm1,0)</f>
        <v>25.277643033629325</v>
      </c>
      <c r="N12" s="13">
        <f>IF(gate,(M12+O12+N11+N13+(O12-N12)/IF((COLUMN(N12)-potaxis)*2+1,(COLUMN(N12)-potaxis)*2+1,1)+(N12-M12)/((COLUMN(N12)-potaxis)*2-1))*gam4-N12*gamm1,0)</f>
        <v>28.128780207890223</v>
      </c>
      <c r="O12" s="13">
        <f>IF(gate,(N12+P12+O11+O13+(P12-O12)/IF((COLUMN(O12)-potaxis)*2+1,(COLUMN(O12)-potaxis)*2+1,1)+(O12-N12)/((COLUMN(O12)-potaxis)*2-1))*gam4-O12*gamm1,0)</f>
        <v>30.453511812196485</v>
      </c>
      <c r="P12" s="13">
        <f>IF(gate,(O12+Q12+P11+P13+(Q12-P12)/IF((COLUMN(P12)-potaxis)*2+1,(COLUMN(P12)-potaxis)*2+1,1)+(P12-O12)/((COLUMN(P12)-potaxis)*2-1))*gam4-P12*gamm1,0)</f>
        <v>32.116594864207855</v>
      </c>
      <c r="Q12" s="13">
        <f>IF(gate,(P12+R12+Q11+Q13+(R12-Q12)/IF((COLUMN(Q12)-potaxis)*2+1,(COLUMN(Q12)-potaxis)*2+1,1)+(Q12-P12)/((COLUMN(Q12)-potaxis)*2-1))*gam4-Q12*gamm1,0)</f>
        <v>33.169947568184746</v>
      </c>
      <c r="R12" s="35">
        <f>OFFSET(R12,0,2*(potaxis-COLUMN(R12)))</f>
        <v>33.16994925742355</v>
      </c>
      <c r="S12" s="13">
        <f>OFFSET(S12,0,2*(potaxis-COLUMN(S12)))</f>
        <v>32.116594864207855</v>
      </c>
      <c r="T12" s="13">
        <f>OFFSET(T12,0,2*(potaxis-COLUMN(T12)))</f>
        <v>30.453511812196485</v>
      </c>
      <c r="U12" s="13">
        <f>OFFSET(U12,0,2*(potaxis-COLUMN(U12)))</f>
        <v>28.128780207890223</v>
      </c>
      <c r="V12" s="13">
        <f>OFFSET(V12,0,2*(potaxis-COLUMN(V12)))</f>
        <v>25.277643033629325</v>
      </c>
      <c r="W12" s="13">
        <f>OFFSET(W12,0,2*(potaxis-COLUMN(W12)))</f>
        <v>22.133970167017893</v>
      </c>
      <c r="X12" s="13">
        <f>OFFSET(X12,0,2*(potaxis-COLUMN(X12)))</f>
        <v>18.91306348477177</v>
      </c>
      <c r="Y12" s="13">
        <f>OFFSET(Y12,0,2*(potaxis-COLUMN(Y12)))</f>
        <v>15.76172431806013</v>
      </c>
      <c r="Z12" s="13">
        <f>OFFSET(Z12,0,2*(potaxis-COLUMN(Z12)))</f>
        <v>12.759013789927291</v>
      </c>
      <c r="AA12" s="13">
        <f>OFFSET(AA12,0,2*(potaxis-COLUMN(AA12)))</f>
        <v>9.934049691195248</v>
      </c>
      <c r="AB12" s="13">
        <f>OFFSET(AB12,0,2*(potaxis-COLUMN(AB12)))</f>
        <v>7.282828638870339</v>
      </c>
      <c r="AC12" s="13">
        <f>OFFSET(AC12,0,2*(potaxis-COLUMN(AC12)))</f>
        <v>4.777136640942389</v>
      </c>
      <c r="AD12" s="13">
        <f>OFFSET(AD12,0,2*(potaxis-COLUMN(AD12)))</f>
        <v>2.367017141621124</v>
      </c>
      <c r="AE12" s="13">
        <f>OFFSET(AE12,0,2*(potaxis-COLUMN(AE12)))</f>
        <v>0</v>
      </c>
      <c r="AF12" s="13">
        <f>OFFSET(AF12,0,2*(potaxis-COLUMN(AF12)))</f>
        <v>-2.2866768972539127E-85</v>
      </c>
      <c r="AG12" s="44">
        <f>AF12</f>
        <v>-2.2866768972539127E-85</v>
      </c>
      <c r="AJ12" s="17">
        <f>SQRT(('Laplace-rot'!D12-'Laplace-rot'!B12)^2+('Laplace-rot'!C13-'Laplace-rot'!C11)^2)</f>
        <v>2.5853961405276805E-84</v>
      </c>
      <c r="AK12" s="17">
        <f>SQRT(('Laplace-rot'!E12-'Laplace-rot'!C12)^2+('Laplace-rot'!D13-'Laplace-rot'!D11)^2)</f>
        <v>2.367017141621124</v>
      </c>
      <c r="AL12" s="17">
        <f>SQRT(('Laplace-rot'!F12-'Laplace-rot'!D12)^2+('Laplace-rot'!E13-'Laplace-rot'!E11)^2)</f>
        <v>4.887911227865262</v>
      </c>
      <c r="AM12" s="17">
        <f>SQRT(('Laplace-rot'!G12-'Laplace-rot'!E12)^2+('Laplace-rot'!F13-'Laplace-rot'!F11)^2)</f>
        <v>5.232616458179158</v>
      </c>
      <c r="AN12" s="17">
        <f>SQRT(('Laplace-rot'!H12-'Laplace-rot'!F12)^2+('Laplace-rot'!G13-'Laplace-rot'!G11)^2)</f>
        <v>5.760870533046087</v>
      </c>
      <c r="AO12" s="17">
        <f>SQRT(('Laplace-rot'!I12-'Laplace-rot'!G12)^2+('Laplace-rot'!H13-'Laplace-rot'!H11)^2)</f>
        <v>6.4798941171463085</v>
      </c>
      <c r="AP12" s="17">
        <f>SQRT(('Laplace-rot'!J12-'Laplace-rot'!H12)^2+('Laplace-rot'!I13-'Laplace-rot'!I11)^2)</f>
        <v>7.3880531162458825</v>
      </c>
      <c r="AQ12" s="17">
        <f>SQRT(('Laplace-rot'!K12-'Laplace-rot'!I12)^2+('Laplace-rot'!J13-'Laplace-rot'!J11)^2)</f>
        <v>8.485133000622048</v>
      </c>
      <c r="AR12" s="17">
        <f>SQRT(('Laplace-rot'!L12-'Laplace-rot'!J12)^2+('Laplace-rot'!K13-'Laplace-rot'!K11)^2)</f>
        <v>9.759530870167197</v>
      </c>
      <c r="AS12" s="17">
        <f>SQRT(('Laplace-rot'!M12-'Laplace-rot'!K12)^2+('Laplace-rot'!L13-'Laplace-rot'!L11)^2)</f>
        <v>11.172779033971384</v>
      </c>
      <c r="AT12" s="17">
        <f>SQRT(('Laplace-rot'!N12-'Laplace-rot'!L12)^2+('Laplace-rot'!M13-'Laplace-rot'!M11)^2)</f>
        <v>12.637947089562212</v>
      </c>
      <c r="AU12" s="17">
        <f>SQRT(('Laplace-rot'!O12-'Laplace-rot'!M12)^2+('Laplace-rot'!N13-'Laplace-rot'!N11)^2)</f>
        <v>13.994698390402885</v>
      </c>
      <c r="AV12" s="17">
        <f>SQRT(('Laplace-rot'!P12-'Laplace-rot'!N12)^2+('Laplace-rot'!O13-'Laplace-rot'!O11)^2)</f>
        <v>15.034592036940072</v>
      </c>
      <c r="AW12" s="17">
        <f>SQRT(('Laplace-rot'!Q12-'Laplace-rot'!O12)^2+('Laplace-rot'!P13-'Laplace-rot'!P11)^2)</f>
        <v>15.737237769063825</v>
      </c>
      <c r="AX12" s="17">
        <f>SQRT(('Laplace-rot'!R12-'Laplace-rot'!P12)^2+('Laplace-rot'!Q13-'Laplace-rot'!Q11)^2)</f>
        <v>16.130489475657914</v>
      </c>
      <c r="AY12" s="17">
        <f>SQRT(('Laplace-rot'!S12-'Laplace-rot'!Q12)^2+('Laplace-rot'!R13-'Laplace-rot'!R11)^2)</f>
        <v>16.130486411917833</v>
      </c>
      <c r="AZ12" s="17">
        <f>SQRT(('Laplace-rot'!T12-'Laplace-rot'!R12)^2+('Laplace-rot'!S13-'Laplace-rot'!S11)^2)</f>
        <v>15.737238060646765</v>
      </c>
      <c r="BA12" s="17">
        <f>SQRT(('Laplace-rot'!U12-'Laplace-rot'!S12)^2+('Laplace-rot'!T13-'Laplace-rot'!T11)^2)</f>
        <v>15.034592036940072</v>
      </c>
      <c r="BB12" s="17">
        <f>SQRT(('Laplace-rot'!V12-'Laplace-rot'!T12)^2+('Laplace-rot'!U13-'Laplace-rot'!U11)^2)</f>
        <v>13.994698390402885</v>
      </c>
      <c r="BC12" s="17">
        <f>SQRT(('Laplace-rot'!W12-'Laplace-rot'!U12)^2+('Laplace-rot'!V13-'Laplace-rot'!V11)^2)</f>
        <v>12.637947089562212</v>
      </c>
      <c r="BD12" s="17">
        <f>SQRT(('Laplace-rot'!X12-'Laplace-rot'!V12)^2+('Laplace-rot'!W13-'Laplace-rot'!W11)^2)</f>
        <v>11.172779033971384</v>
      </c>
      <c r="BE12" s="17">
        <f>SQRT(('Laplace-rot'!Z12-'Laplace-rot'!W12)^2+('Laplace-rot'!X13-'Laplace-rot'!X11)^2)</f>
        <v>11.938707330299156</v>
      </c>
      <c r="BF12" s="17">
        <f>SQRT(('Laplace-rot'!AA12-'Laplace-rot'!X12)^2+('Laplace-rot'!Z13-'Laplace-rot'!Z11)^2)</f>
        <v>10.062018982147826</v>
      </c>
      <c r="BG12" s="17">
        <f>SQRT(('Laplace-rot'!AB12-'Laplace-rot'!Z12)^2+('Laplace-rot'!AA13-'Laplace-rot'!AA11)^2)</f>
        <v>6.4798941171463085</v>
      </c>
      <c r="BH12" s="17">
        <f>SQRT(('Laplace-rot'!AC12-'Laplace-rot'!AA12)^2+('Laplace-rot'!AB13-'Laplace-rot'!AB11)^2)</f>
        <v>5.760870533046087</v>
      </c>
      <c r="BI12" s="17">
        <f>SQRT(('Laplace-rot'!AD12-'Laplace-rot'!AB12)^2+('Laplace-rot'!AC13-'Laplace-rot'!AC11)^2)</f>
        <v>5.232616458179158</v>
      </c>
      <c r="BJ12" s="17">
        <f>SQRT(('Laplace-rot'!AE12-'Laplace-rot'!AC12)^2+('Laplace-rot'!AD13-'Laplace-rot'!AD11)^2)</f>
        <v>4.887911227865262</v>
      </c>
      <c r="BK12" s="17">
        <f>SQRT(('Laplace-rot'!AF12-'Laplace-rot'!AD12)^2+('Laplace-rot'!AE13-'Laplace-rot'!AE11)^2)</f>
        <v>2.367017141621124</v>
      </c>
      <c r="BL12" s="17">
        <f>SQRT(('Laplace-rot'!AG12-'Laplace-rot'!AE12)^2+('Laplace-rot'!AF13-'Laplace-rot'!AF11)^2)</f>
        <v>2.568749348999263E-84</v>
      </c>
      <c r="BQ12" s="9">
        <f>-10*(B12+D12+C11+C13+(D12-C12)/IF((COLUMN(C12)-potaxis)*2+1,(COLUMN(C12)-potaxis)*2+1,1)+(C12-B12)/((COLUMN(C12)-potaxis)*2-1)-4*C12)</f>
        <v>2.279997082608499E-83</v>
      </c>
      <c r="BR12" s="9">
        <f>-10*(C12+E12+D11+D13+(E12-D12)/IF((COLUMN(D12)-potaxis)*2+1,(COLUMN(D12)-potaxis)*2+1,1)+(D12-C12)/((COLUMN(D12)-potaxis)*2-1)-4*D12)</f>
        <v>-22.759780207895425</v>
      </c>
      <c r="BS12" s="9">
        <f>-10*(D12+F12+E11+E13+(F12-E12)/IF((COLUMN(E12)-potaxis)*2+1,(COLUMN(E12)-potaxis)*2+1,1)+(E12-D12)/((COLUMN(E12)-potaxis)*2-1)-4*E12)</f>
        <v>-8.699356586205909E-05</v>
      </c>
      <c r="BT12" s="9">
        <f>-10*(E12+G12+F11+F13+(G12-F12)/IF((COLUMN(F12)-potaxis)*2+1,(COLUMN(F12)-potaxis)*2+1,1)+(F12-E12)/((COLUMN(F12)-potaxis)*2-1)-4*F12)</f>
        <v>3.142124942456803E-05</v>
      </c>
      <c r="BU12" s="9">
        <f>-10*(F12+H12+G11+G13+(H12-G12)/IF((COLUMN(G12)-potaxis)*2+1,(COLUMN(G12)-potaxis)*2+1,1)+(G12-F12)/((COLUMN(G12)-potaxis)*2-1)-4*G12)</f>
        <v>6.361559815815099E-05</v>
      </c>
      <c r="BV12" s="9">
        <f>-10*(G12+I12+H11+H13+(I12-H12)/IF((COLUMN(H12)-potaxis)*2+1,(COLUMN(H12)-potaxis)*2+1,1)+(H12-G12)/((COLUMN(H12)-potaxis)*2-1)-4*H12)</f>
        <v>8.432237194710979E-05</v>
      </c>
      <c r="BW12" s="9">
        <f>-10*(H12+J12+I11+I13+(J12-I12)/IF((COLUMN(I12)-potaxis)*2+1,(COLUMN(I12)-potaxis)*2+1,1)+(I12-H12)/((COLUMN(I12)-potaxis)*2-1)-4*I12)</f>
        <v>9.665440082073928E-05</v>
      </c>
      <c r="BX12" s="9">
        <f>-10*(I12+K12+J11+J13+(K12-J12)/IF((COLUMN(J12)-potaxis)*2+1,(COLUMN(J12)-potaxis)*2+1,1)+(J12-I12)/((COLUMN(J12)-potaxis)*2-1)-4*J12)</f>
        <v>0.0001024287888640174</v>
      </c>
      <c r="BY12" s="9">
        <f>-10*(J12+L12+K11+K13+(L12-K12)/IF((COLUMN(K12)-potaxis)*2+1,(COLUMN(K12)-potaxis)*2+1,1)+(K12-J12)/((COLUMN(K12)-potaxis)*2-1)-4*K12)</f>
        <v>0.00010307206508741729</v>
      </c>
      <c r="BZ12" s="9">
        <f>-10*(K12+M12+L11+L13+(M12-L12)/IF((COLUMN(L12)-potaxis)*2+1,(COLUMN(L12)-potaxis)*2+1,1)+(L12-K12)/((COLUMN(L12)-potaxis)*2-1)-4*L12)</f>
        <v>9.986709130771487E-05</v>
      </c>
      <c r="CA12" s="9">
        <f>-10*(L12+N12+M11+M13+(N12-M12)/IF((COLUMN(M12)-potaxis)*2+1,(COLUMN(M12)-potaxis)*2+1,1)+(M12-L12)/((COLUMN(M12)-potaxis)*2-1)-4*M12)</f>
        <v>9.429532013882636E-05</v>
      </c>
      <c r="CB12" s="9">
        <f>-10*(M12+O12+N11+N13+(O12-N12)/IF((COLUMN(N12)-potaxis)*2+1,(COLUMN(N12)-potaxis)*2+1,1)+(N12-M12)/((COLUMN(N12)-potaxis)*2-1)-4*N12)</f>
        <v>8.839475441391187E-05</v>
      </c>
      <c r="CC12" s="9">
        <f>-10*(N12+P12+O11+O13+(P12-O12)/IF((COLUMN(O12)-potaxis)*2+1,(COLUMN(O12)-potaxis)*2+1,1)+(O12-N12)/((COLUMN(O12)-potaxis)*2-1)-4*O12)</f>
        <v>8.502749068384219E-05</v>
      </c>
      <c r="CD12" s="9">
        <f>-10*(O12+Q12+P11+P13+(Q12-P12)/IF((COLUMN(P12)-potaxis)*2+1,(COLUMN(P12)-potaxis)*2+1,1)+(P12-O12)/((COLUMN(P12)-potaxis)*2-1)-4*P12)</f>
        <v>8.807099192154055E-05</v>
      </c>
      <c r="CE12" s="9">
        <f>-10*(P12+R12+Q11+Q13+(R12-Q12)/IF((COLUMN(Q12)-potaxis)*2+1,(COLUMN(Q12)-potaxis)*2+1,1)+(Q12-P12)/((COLUMN(Q12)-potaxis)*2-1)-4*Q12)</f>
        <v>4.853295195061946E-05</v>
      </c>
      <c r="CF12" s="42">
        <f>OFFSET(CF12,0,2*(rhoaxis-COLUMN(CF12)))</f>
        <v>4.853295195061946E-05</v>
      </c>
      <c r="CG12" s="9">
        <f>OFFSET(CG12,0,2*(rhoaxis-COLUMN(CG12)))</f>
        <v>8.807099192154055E-05</v>
      </c>
      <c r="CH12" s="9">
        <f>OFFSET(CH12,0,2*(rhoaxis-COLUMN(CH12)))</f>
        <v>8.502749068384219E-05</v>
      </c>
      <c r="CI12" s="9">
        <f>OFFSET(CI12,0,2*(rhoaxis-COLUMN(CI12)))</f>
        <v>8.839475441391187E-05</v>
      </c>
      <c r="CJ12" s="9">
        <f>OFFSET(CJ12,0,2*(rhoaxis-COLUMN(CJ12)))</f>
        <v>9.429532013882636E-05</v>
      </c>
      <c r="CK12" s="9">
        <f>OFFSET(CK12,0,2*(rhoaxis-COLUMN(CK12)))</f>
        <v>9.986709130771487E-05</v>
      </c>
      <c r="CL12" s="9">
        <f>OFFSET(CL12,0,2*(rhoaxis-COLUMN(CL12)))</f>
        <v>0.00010307206508741729</v>
      </c>
      <c r="CM12" s="9">
        <f>OFFSET(CM12,0,2*(rhoaxis-COLUMN(CM12)))</f>
        <v>0.0001024287888640174</v>
      </c>
      <c r="CN12" s="9">
        <f>OFFSET(CN12,0,2*(rhoaxis-COLUMN(CN12)))</f>
        <v>9.665440082073928E-05</v>
      </c>
      <c r="CO12" s="9">
        <f>OFFSET(CO12,0,2*(rhoaxis-COLUMN(CO12)))</f>
        <v>8.432237194710979E-05</v>
      </c>
      <c r="CP12" s="9">
        <f>OFFSET(CP12,0,2*(rhoaxis-COLUMN(CP12)))</f>
        <v>6.361559815815099E-05</v>
      </c>
      <c r="CQ12" s="9">
        <f>OFFSET(CQ12,0,2*(rhoaxis-COLUMN(CQ12)))</f>
        <v>3.142124942456803E-05</v>
      </c>
      <c r="CR12" s="9">
        <f>OFFSET(CR12,0,2*(rhoaxis-COLUMN(CR12)))</f>
        <v>-8.699356586205909E-05</v>
      </c>
      <c r="CS12" s="9">
        <f>OFFSET(CS12,0,2*(rhoaxis-COLUMN(CS12)))</f>
        <v>-22.759780207895425</v>
      </c>
      <c r="CT12" s="9">
        <f>OFFSET(CT12,0,2*(rhoaxis-COLUMN(CT12)))</f>
        <v>2.279997082608499E-83</v>
      </c>
      <c r="CX12" s="37">
        <f>BQ12/10*CX$38</f>
        <v>3.3059957697823235E-83</v>
      </c>
      <c r="CY12" s="37">
        <f>BR12/10*CY$38</f>
        <v>-30.725703280658824</v>
      </c>
      <c r="CZ12" s="37">
        <f>BS12/10*CZ$38</f>
        <v>-0.00010874195732757386</v>
      </c>
      <c r="DA12" s="37">
        <f>BT12/10*DA$38</f>
        <v>3.6134436838253237E-05</v>
      </c>
      <c r="DB12" s="37">
        <f>BU12/10*DB$38</f>
        <v>6.679637806605854E-05</v>
      </c>
      <c r="DC12" s="37">
        <f>BV12/10*DC$38</f>
        <v>8.01062533497543E-05</v>
      </c>
      <c r="DD12" s="37">
        <f>BW12/10*DD$38</f>
        <v>8.215624069762839E-05</v>
      </c>
      <c r="DE12" s="37">
        <f>BX12/10*DE$38</f>
        <v>7.682159164801305E-05</v>
      </c>
      <c r="DF12" s="37">
        <f>BY12/10*DF$38</f>
        <v>6.699684230682124E-05</v>
      </c>
      <c r="DG12" s="37">
        <f>BZ12/10*DG$38</f>
        <v>5.492690021924318E-05</v>
      </c>
      <c r="DH12" s="37">
        <f>CA12/10*DH$38</f>
        <v>4.243289406247186E-05</v>
      </c>
      <c r="DI12" s="37">
        <f>CB12/10*DI$38</f>
        <v>3.0938164044869154E-05</v>
      </c>
      <c r="DJ12" s="37">
        <f>CC12/10*DJ$38</f>
        <v>2.1256872670960547E-05</v>
      </c>
      <c r="DK12" s="37">
        <f>CD12/10*DK$38</f>
        <v>1.3210648788231083E-05</v>
      </c>
      <c r="DL12" s="37">
        <f>CE12/10*DL$38</f>
        <v>2.426647597530973E-06</v>
      </c>
      <c r="DM12" s="15">
        <f>CF12/10*DM$38</f>
        <v>2.426647597530973E-06</v>
      </c>
      <c r="DN12" s="37">
        <f>CG12/10*DN$38</f>
        <v>1.3210648788231083E-05</v>
      </c>
      <c r="DO12" s="37">
        <f>CH12/10*DO$38</f>
        <v>2.1256872670960547E-05</v>
      </c>
      <c r="DP12" s="37">
        <f>CI12/10*DP$38</f>
        <v>3.0938164044869154E-05</v>
      </c>
      <c r="DQ12" s="37">
        <f>CJ12/10*DQ$38</f>
        <v>4.243289406247186E-05</v>
      </c>
      <c r="DR12" s="37">
        <f>CK12/10*DR$38</f>
        <v>5.492690021924318E-05</v>
      </c>
      <c r="DS12" s="37">
        <f>CL12/10*DS$38</f>
        <v>6.699684230682124E-05</v>
      </c>
      <c r="DT12" s="37">
        <f>CM12/10*DT$38</f>
        <v>7.682159164801305E-05</v>
      </c>
      <c r="DU12" s="37">
        <f>CN12/10*DU$38</f>
        <v>8.215624069762839E-05</v>
      </c>
      <c r="DV12" s="37">
        <f>CO12/10*DV$38</f>
        <v>8.01062533497543E-05</v>
      </c>
      <c r="DW12" s="37">
        <f>CP12/10*DW$38</f>
        <v>6.679637806605854E-05</v>
      </c>
      <c r="DX12" s="37">
        <f>CQ12/10*DX$38</f>
        <v>3.6134436838253237E-05</v>
      </c>
      <c r="DY12" s="37">
        <f>CR12/10*DY$38</f>
        <v>-0.00010874195732757386</v>
      </c>
      <c r="DZ12" s="37">
        <f>CS12/10*DZ$38</f>
        <v>-30.725703280658824</v>
      </c>
      <c r="EA12" s="37">
        <f>CT12/10*EA$38</f>
        <v>3.3059957697823235E-83</v>
      </c>
    </row>
    <row r="13" spans="2:131" ht="19.5" customHeight="1">
      <c r="B13" s="44">
        <f>C13</f>
        <v>-1.2303913771576333E-85</v>
      </c>
      <c r="C13" s="13">
        <f>IF(gate,(B13+D13+C12+C14+(D13-C13)/IF((COLUMN(C13)-potaxis)*2+1,(COLUMN(C13)-potaxis)*2+1,1)+(C13-B13)/((COLUMN(C13)-potaxis)*2-1))*gam4-C13*gamm1,0)</f>
        <v>-1.2579113265120185E-85</v>
      </c>
      <c r="D13" s="40">
        <v>0</v>
      </c>
      <c r="E13" s="13">
        <f>IF(gate,(D13+F13+E12+E14+(F13-E13)/IF((COLUMN(E13)-potaxis)*2+1,(COLUMN(E13)-potaxis)*2+1,1)+(E13-D13)/((COLUMN(E13)-potaxis)*2-1))*gam4-E13*gamm1,0)</f>
        <v>2.958559779300791</v>
      </c>
      <c r="F13" s="13">
        <f>IF(gate,(E13+G13+F12+F14+(G13-F13)/IF((COLUMN(F13)-potaxis)*2+1,(COLUMN(F13)-potaxis)*2+1,1)+(F13-E13)/((COLUMN(F13)-potaxis)*2-1))*gam4-F13*gamm1,0)</f>
        <v>5.733038326371448</v>
      </c>
      <c r="G13" s="13">
        <f>IF(gate,(F13+H13+G12+G14+(H13-G13)/IF((COLUMN(G13)-potaxis)*2+1,(COLUMN(G13)-potaxis)*2+1,1)+(G13-F13)/((COLUMN(G13)-potaxis)*2-1))*gam4-G13*gamm1,0)</f>
        <v>8.617216287410923</v>
      </c>
      <c r="H13" s="13">
        <f>IF(gate,(G13+I13+H12+H14+(I13-H13)/IF((COLUMN(H13)-potaxis)*2+1,(COLUMN(H13)-potaxis)*2+1,1)+(H13-G13)/((COLUMN(H13)-potaxis)*2-1))*gam4-H13*gamm1,0)</f>
        <v>11.724007107177759</v>
      </c>
      <c r="I13" s="13">
        <f>IF(gate,(H13+J13+I12+I14+(J13-I13)/IF((COLUMN(I13)-potaxis)*2+1,(COLUMN(I13)-potaxis)*2+1,1)+(I13-H13)/((COLUMN(I13)-potaxis)*2-1))*gam4-I13*gamm1,0)</f>
        <v>15.112988813238411</v>
      </c>
      <c r="J13" s="13">
        <f>IF(gate,(I13+K13+J12+J14+(K13-J13)/IF((COLUMN(J13)-potaxis)*2+1,(COLUMN(J13)-potaxis)*2+1,1)+(J13-I13)/((COLUMN(J13)-potaxis)*2-1))*gam4-J13*gamm1,0)</f>
        <v>18.814624377449306</v>
      </c>
      <c r="K13" s="13">
        <f>IF(gate,(J13+L13+K12+K14+(L13-K13)/IF((COLUMN(K13)-potaxis)*2+1,(COLUMN(K13)-potaxis)*2+1,1)+(K13-J13)/((COLUMN(K13)-potaxis)*2-1))*gam4-K13*gamm1,0)</f>
        <v>22.821069514942096</v>
      </c>
      <c r="L13" s="13">
        <f>IF(gate,(K13+M13+L12+L14+(M13-L13)/IF((COLUMN(L13)-potaxis)*2+1,(COLUMN(L13)-potaxis)*2+1,1)+(L13-K13)/((COLUMN(L13)-potaxis)*2-1))*gam4-L13*gamm1,0)</f>
        <v>27.055351185139102</v>
      </c>
      <c r="M13" s="13">
        <f>IF(gate,(L13+N13+M12+M14+(N13-M13)/IF((COLUMN(M13)-potaxis)*2+1,(COLUMN(M13)-potaxis)*2+1,1)+(M13-L13)/((COLUMN(M13)-potaxis)*2-1))*gam4-M13*gamm1,0)</f>
        <v>31.322107989567574</v>
      </c>
      <c r="N13" s="13">
        <f>IF(gate,(M13+O13+N12+N14+(O13-N13)/IF((COLUMN(N13)-potaxis)*2+1,(COLUMN(N13)-potaxis)*2+1,1)+(N13-M13)/((COLUMN(N13)-potaxis)*2-1))*gam4-N13*gamm1,0)</f>
        <v>35.26509381379773</v>
      </c>
      <c r="O13" s="13">
        <f>IF(gate,(N13+P13+O12+O14+(P13-O13)/IF((COLUMN(O13)-potaxis)*2+1,(COLUMN(O13)-potaxis)*2+1,1)+(O13-N13)/((COLUMN(O13)-potaxis)*2-1))*gam4-O13*gamm1,0)</f>
        <v>38.43398410398967</v>
      </c>
      <c r="P13" s="13">
        <f>IF(gate,(O13+Q13+P12+P14+(Q13-P13)/IF((COLUMN(P13)-potaxis)*2+1,(COLUMN(P13)-potaxis)*2+1,1)+(P13-O13)/((COLUMN(P13)-potaxis)*2-1))*gam4-P13*gamm1,0)</f>
        <v>40.643189326730635</v>
      </c>
      <c r="Q13" s="13">
        <f>IF(gate,(P13+R13+Q12+Q14+(R13-Q13)/IF((COLUMN(Q13)-potaxis)*2+1,(COLUMN(Q13)-potaxis)*2+1,1)+(Q13-P13)/((COLUMN(Q13)-potaxis)*2-1))*gam4-Q13*gamm1,0)</f>
        <v>42.007987789597756</v>
      </c>
      <c r="R13" s="35">
        <f>OFFSET(R13,0,2*(potaxis-COLUMN(R13)))</f>
        <v>42.00799093506755</v>
      </c>
      <c r="S13" s="13">
        <f>OFFSET(S13,0,2*(potaxis-COLUMN(S13)))</f>
        <v>40.643189326730635</v>
      </c>
      <c r="T13" s="13">
        <f>OFFSET(T13,0,2*(potaxis-COLUMN(T13)))</f>
        <v>38.43398410398967</v>
      </c>
      <c r="U13" s="13">
        <f>OFFSET(U13,0,2*(potaxis-COLUMN(U13)))</f>
        <v>35.26509381379773</v>
      </c>
      <c r="V13" s="13">
        <f>OFFSET(V13,0,2*(potaxis-COLUMN(V13)))</f>
        <v>31.322107989567574</v>
      </c>
      <c r="W13" s="13">
        <f>OFFSET(W13,0,2*(potaxis-COLUMN(W13)))</f>
        <v>27.055351185139102</v>
      </c>
      <c r="X13" s="13">
        <f>OFFSET(X13,0,2*(potaxis-COLUMN(X13)))</f>
        <v>22.821069514942096</v>
      </c>
      <c r="Y13" s="13">
        <f>OFFSET(Y13,0,2*(potaxis-COLUMN(Y13)))</f>
        <v>18.814624377449306</v>
      </c>
      <c r="Z13" s="13">
        <f>OFFSET(Z13,0,2*(potaxis-COLUMN(Z13)))</f>
        <v>15.112988813238411</v>
      </c>
      <c r="AA13" s="13">
        <f>OFFSET(AA13,0,2*(potaxis-COLUMN(AA13)))</f>
        <v>11.724007107177759</v>
      </c>
      <c r="AB13" s="13">
        <f>OFFSET(AB13,0,2*(potaxis-COLUMN(AB13)))</f>
        <v>8.617216287410923</v>
      </c>
      <c r="AC13" s="13">
        <f>OFFSET(AC13,0,2*(potaxis-COLUMN(AC13)))</f>
        <v>5.733038326371448</v>
      </c>
      <c r="AD13" s="13">
        <f>OFFSET(AD13,0,2*(potaxis-COLUMN(AD13)))</f>
        <v>2.958559779300791</v>
      </c>
      <c r="AE13" s="13">
        <f>OFFSET(AE13,0,2*(potaxis-COLUMN(AE13)))</f>
        <v>0</v>
      </c>
      <c r="AF13" s="13">
        <f>OFFSET(AF13,0,2*(potaxis-COLUMN(AF13)))</f>
        <v>-1.2579113265120185E-85</v>
      </c>
      <c r="AG13" s="44">
        <f>AF13</f>
        <v>-1.2579113265120185E-85</v>
      </c>
      <c r="AJ13" s="17">
        <f>SQRT(('Laplace-rot'!D13-'Laplace-rot'!B13)^2+('Laplace-rot'!C14-'Laplace-rot'!C12)^2)</f>
        <v>2.5966813769537916E-85</v>
      </c>
      <c r="AK13" s="17">
        <f>SQRT(('Laplace-rot'!E13-'Laplace-rot'!C13)^2+('Laplace-rot'!D14-'Laplace-rot'!D12)^2)</f>
        <v>3.3142109470057255</v>
      </c>
      <c r="AL13" s="17">
        <f>SQRT(('Laplace-rot'!F13-'Laplace-rot'!D13)^2+('Laplace-rot'!E14-'Laplace-rot'!E12)^2)</f>
        <v>5.95119290774036</v>
      </c>
      <c r="AM13" s="17">
        <f>SQRT(('Laplace-rot'!G13-'Laplace-rot'!E13)^2+('Laplace-rot'!F14-'Laplace-rot'!F12)^2)</f>
        <v>6.018135974438239</v>
      </c>
      <c r="AN13" s="17">
        <f>SQRT(('Laplace-rot'!H13-'Laplace-rot'!F13)^2+('Laplace-rot'!G14-'Laplace-rot'!G12)^2)</f>
        <v>6.584737703420962</v>
      </c>
      <c r="AO13" s="17">
        <f>SQRT(('Laplace-rot'!I13-'Laplace-rot'!G13)^2+('Laplace-rot'!H14-'Laplace-rot'!H12)^2)</f>
        <v>7.446769225135984</v>
      </c>
      <c r="AP13" s="17">
        <f>SQRT(('Laplace-rot'!J13-'Laplace-rot'!H13)^2+('Laplace-rot'!I14-'Laplace-rot'!I12)^2)</f>
        <v>8.570899053513347</v>
      </c>
      <c r="AQ13" s="17">
        <f>SQRT(('Laplace-rot'!K13-'Laplace-rot'!I13)^2+('Laplace-rot'!J14-'Laplace-rot'!J12)^2)</f>
        <v>9.966851556868084</v>
      </c>
      <c r="AR13" s="17">
        <f>SQRT(('Laplace-rot'!L13-'Laplace-rot'!J13)^2+('Laplace-rot'!K14-'Laplace-rot'!K12)^2)</f>
        <v>11.644590478181183</v>
      </c>
      <c r="AS13" s="17">
        <f>SQRT(('Laplace-rot'!M13-'Laplace-rot'!K13)^2+('Laplace-rot'!L14-'Laplace-rot'!L12)^2)</f>
        <v>13.579835369836022</v>
      </c>
      <c r="AT13" s="17">
        <f>SQRT(('Laplace-rot'!N13-'Laplace-rot'!L13)^2+('Laplace-rot'!M14-'Laplace-rot'!M12)^2)</f>
        <v>15.657228081419362</v>
      </c>
      <c r="AU13" s="17">
        <f>SQRT(('Laplace-rot'!O13-'Laplace-rot'!M13)^2+('Laplace-rot'!N14-'Laplace-rot'!N12)^2)</f>
        <v>17.571319296621763</v>
      </c>
      <c r="AV13" s="17">
        <f>SQRT(('Laplace-rot'!P13-'Laplace-rot'!N13)^2+('Laplace-rot'!O14-'Laplace-rot'!O12)^2)</f>
        <v>18.78730634310855</v>
      </c>
      <c r="AW13" s="17">
        <f>SQRT(('Laplace-rot'!Q13-'Laplace-rot'!O13)^2+('Laplace-rot'!P14-'Laplace-rot'!P12)^2)</f>
        <v>19.463257919851575</v>
      </c>
      <c r="AX13" s="17">
        <f>SQRT(('Laplace-rot'!R13-'Laplace-rot'!P13)^2+('Laplace-rot'!Q14-'Laplace-rot'!Q12)^2)</f>
        <v>19.770445382641444</v>
      </c>
      <c r="AY13" s="17">
        <f>SQRT(('Laplace-rot'!S13-'Laplace-rot'!Q13)^2+('Laplace-rot'!R14-'Laplace-rot'!R12)^2)</f>
        <v>19.770443413388705</v>
      </c>
      <c r="AZ13" s="17">
        <f>SQRT(('Laplace-rot'!T13-'Laplace-rot'!R13)^2+('Laplace-rot'!S14-'Laplace-rot'!S12)^2)</f>
        <v>19.463258497448884</v>
      </c>
      <c r="BA13" s="17">
        <f>SQRT(('Laplace-rot'!U13-'Laplace-rot'!S13)^2+('Laplace-rot'!T14-'Laplace-rot'!T12)^2)</f>
        <v>18.78730634310855</v>
      </c>
      <c r="BB13" s="17">
        <f>SQRT(('Laplace-rot'!V13-'Laplace-rot'!T13)^2+('Laplace-rot'!U14-'Laplace-rot'!U12)^2)</f>
        <v>17.571319296621763</v>
      </c>
      <c r="BC13" s="17">
        <f>SQRT(('Laplace-rot'!W13-'Laplace-rot'!U13)^2+('Laplace-rot'!V14-'Laplace-rot'!V12)^2)</f>
        <v>15.657228081419362</v>
      </c>
      <c r="BD13" s="17">
        <f>SQRT(('Laplace-rot'!X13-'Laplace-rot'!V13)^2+('Laplace-rot'!W14-'Laplace-rot'!W12)^2)</f>
        <v>13.579835369836022</v>
      </c>
      <c r="BE13" s="17">
        <f>SQRT(('Laplace-rot'!Z13-'Laplace-rot'!W13)^2+('Laplace-rot'!X14-'Laplace-rot'!X12)^2)</f>
        <v>14.501962905322854</v>
      </c>
      <c r="BF13" s="17">
        <f>SQRT(('Laplace-rot'!AA13-'Laplace-rot'!X13)^2+('Laplace-rot'!Z14-'Laplace-rot'!Z12)^2)</f>
        <v>12.09662148675651</v>
      </c>
      <c r="BG13" s="17">
        <f>SQRT(('Laplace-rot'!AB13-'Laplace-rot'!Z13)^2+('Laplace-rot'!AA14-'Laplace-rot'!AA12)^2)</f>
        <v>7.446769225135984</v>
      </c>
      <c r="BH13" s="17">
        <f>SQRT(('Laplace-rot'!AC13-'Laplace-rot'!AA13)^2+('Laplace-rot'!AB14-'Laplace-rot'!AB12)^2)</f>
        <v>6.584737703420962</v>
      </c>
      <c r="BI13" s="17">
        <f>SQRT(('Laplace-rot'!AD13-'Laplace-rot'!AB13)^2+('Laplace-rot'!AC14-'Laplace-rot'!AC12)^2)</f>
        <v>6.018135974438239</v>
      </c>
      <c r="BJ13" s="17">
        <f>SQRT(('Laplace-rot'!AE13-'Laplace-rot'!AC13)^2+('Laplace-rot'!AD14-'Laplace-rot'!AD12)^2)</f>
        <v>5.95119290774036</v>
      </c>
      <c r="BK13" s="17">
        <f>SQRT(('Laplace-rot'!AF13-'Laplace-rot'!AD13)^2+('Laplace-rot'!AE14-'Laplace-rot'!AE12)^2)</f>
        <v>3.3142109470057255</v>
      </c>
      <c r="BL13" s="17">
        <f>SQRT(('Laplace-rot'!AG13-'Laplace-rot'!AE13)^2+('Laplace-rot'!AF14-'Laplace-rot'!AF12)^2)</f>
        <v>2.6098337375783166E-85</v>
      </c>
      <c r="BQ13" s="9">
        <f>-10*(B13+D13+C12+C14+(D13-C13)/IF((COLUMN(C13)-potaxis)*2+1,(COLUMN(C13)-potaxis)*2+1,1)+(C13-B13)/((COLUMN(C13)-potaxis)*2-1)-4*C13)</f>
        <v>-1.4705689587633882E-84</v>
      </c>
      <c r="BR13" s="9">
        <f>-10*(C13+E13+D12+D14+(E13-D13)/IF((COLUMN(D13)-potaxis)*2+1,(COLUMN(D13)-potaxis)*2+1,1)+(D13-C13)/((COLUMN(D13)-potaxis)*2-1)-4*D13)</f>
        <v>-43.383948865576116</v>
      </c>
      <c r="BS13" s="9">
        <f>-10*(D13+F13+E12+E14+(F13-E13)/IF((COLUMN(E13)-potaxis)*2+1,(COLUMN(E13)-potaxis)*2+1,1)+(E13-D13)/((COLUMN(E13)-potaxis)*2-1)-4*E13)</f>
        <v>0.0001158368877085536</v>
      </c>
      <c r="BT13" s="9">
        <f>-10*(E13+G13+F12+F14+(G13-F13)/IF((COLUMN(F13)-potaxis)*2+1,(COLUMN(F13)-potaxis)*2+1,1)+(F13-E13)/((COLUMN(F13)-potaxis)*2-1)-4*F13)</f>
        <v>9.720191783912924E-05</v>
      </c>
      <c r="BU13" s="9">
        <f>-10*(F13+H13+G12+G14+(H13-G13)/IF((COLUMN(G13)-potaxis)*2+1,(COLUMN(G13)-potaxis)*2+1,1)+(G13-F13)/((COLUMN(G13)-potaxis)*2-1)-4*G13)</f>
        <v>8.126402619268447E-05</v>
      </c>
      <c r="BV13" s="9">
        <f>-10*(G13+I13+H12+H14+(I13-H13)/IF((COLUMN(H13)-potaxis)*2+1,(COLUMN(H13)-potaxis)*2+1,1)+(H13-G13)/((COLUMN(H13)-potaxis)*2-1)-4*H13)</f>
        <v>6.538443116710368E-05</v>
      </c>
      <c r="BW13" s="9">
        <f>-10*(H13+J13+I12+I14+(J13-I13)/IF((COLUMN(I13)-potaxis)*2+1,(COLUMN(I13)-potaxis)*2+1,1)+(I13-H13)/((COLUMN(I13)-potaxis)*2-1)-4*I13)</f>
        <v>4.891718532462619E-05</v>
      </c>
      <c r="BX13" s="9">
        <f>-10*(I13+K13+J12+J14+(K13-J13)/IF((COLUMN(J13)-potaxis)*2+1,(COLUMN(J13)-potaxis)*2+1,1)+(J13-I13)/((COLUMN(J13)-potaxis)*2-1)-4*J13)</f>
        <v>3.2085087156019654E-05</v>
      </c>
      <c r="BY13" s="9">
        <f>-10*(J13+L13+K12+K14+(L13-K13)/IF((COLUMN(K13)-potaxis)*2+1,(COLUMN(K13)-potaxis)*2+1,1)+(K13-J13)/((COLUMN(K13)-potaxis)*2-1)-4*K13)</f>
        <v>1.5623541287368425E-05</v>
      </c>
      <c r="BZ13" s="9">
        <f>-10*(K13+M13+L12+L14+(M13-L13)/IF((COLUMN(L13)-potaxis)*2+1,(COLUMN(L13)-potaxis)*2+1,1)+(L13-K13)/((COLUMN(L13)-potaxis)*2-1)-4*L13)</f>
        <v>5.439673600449169E-07</v>
      </c>
      <c r="CA13" s="9">
        <f>-10*(L13+N13+M12+M14+(N13-M13)/IF((COLUMN(M13)-potaxis)*2+1,(COLUMN(M13)-potaxis)*2+1,1)+(M13-L13)/((COLUMN(M13)-potaxis)*2-1)-4*M13)</f>
        <v>-1.215871321846862E-05</v>
      </c>
      <c r="CB13" s="9">
        <f>-10*(M13+O13+N12+N14+(O13-N13)/IF((COLUMN(N13)-potaxis)*2+1,(COLUMN(N13)-potaxis)*2+1,1)+(N13-M13)/((COLUMN(N13)-potaxis)*2-1)-4*N13)</f>
        <v>-2.2181285714850674E-05</v>
      </c>
      <c r="CC13" s="9">
        <f>-10*(N13+P13+O12+O14+(P13-O13)/IF((COLUMN(O13)-potaxis)*2+1,(COLUMN(O13)-potaxis)*2+1,1)+(O13-N13)/((COLUMN(O13)-potaxis)*2-1)-4*O13)</f>
        <v>-3.081355004042052E-05</v>
      </c>
      <c r="CD13" s="9">
        <f>-10*(O13+Q13+P12+P14+(Q13-P13)/IF((COLUMN(P13)-potaxis)*2+1,(COLUMN(P13)-potaxis)*2+1,1)+(P13-O13)/((COLUMN(P13)-potaxis)*2-1)-4*P13)</f>
        <v>-3.862110759200732E-05</v>
      </c>
      <c r="CE13" s="9">
        <f>-10*(P13+R13+Q12+Q14+(R13-Q13)/IF((COLUMN(Q13)-potaxis)*2+1,(COLUMN(Q13)-potaxis)*2+1,1)+(Q13-P13)/((COLUMN(Q13)-potaxis)*2-1)-4*Q13)</f>
        <v>-9.503474018401903E-05</v>
      </c>
      <c r="CF13" s="42">
        <f>OFFSET(CF13,0,2*(rhoaxis-COLUMN(CF13)))</f>
        <v>-9.503474018401903E-05</v>
      </c>
      <c r="CG13" s="9">
        <f>OFFSET(CG13,0,2*(rhoaxis-COLUMN(CG13)))</f>
        <v>-3.862110759200732E-05</v>
      </c>
      <c r="CH13" s="9">
        <f>OFFSET(CH13,0,2*(rhoaxis-COLUMN(CH13)))</f>
        <v>-3.081355004042052E-05</v>
      </c>
      <c r="CI13" s="9">
        <f>OFFSET(CI13,0,2*(rhoaxis-COLUMN(CI13)))</f>
        <v>-2.2181285714850674E-05</v>
      </c>
      <c r="CJ13" s="9">
        <f>OFFSET(CJ13,0,2*(rhoaxis-COLUMN(CJ13)))</f>
        <v>-1.215871321846862E-05</v>
      </c>
      <c r="CK13" s="9">
        <f>OFFSET(CK13,0,2*(rhoaxis-COLUMN(CK13)))</f>
        <v>5.439673600449169E-07</v>
      </c>
      <c r="CL13" s="9">
        <f>OFFSET(CL13,0,2*(rhoaxis-COLUMN(CL13)))</f>
        <v>1.5623541287368425E-05</v>
      </c>
      <c r="CM13" s="9">
        <f>OFFSET(CM13,0,2*(rhoaxis-COLUMN(CM13)))</f>
        <v>3.2085087156019654E-05</v>
      </c>
      <c r="CN13" s="9">
        <f>OFFSET(CN13,0,2*(rhoaxis-COLUMN(CN13)))</f>
        <v>4.891718532462619E-05</v>
      </c>
      <c r="CO13" s="9">
        <f>OFFSET(CO13,0,2*(rhoaxis-COLUMN(CO13)))</f>
        <v>6.538443116710368E-05</v>
      </c>
      <c r="CP13" s="9">
        <f>OFFSET(CP13,0,2*(rhoaxis-COLUMN(CP13)))</f>
        <v>8.126402619268447E-05</v>
      </c>
      <c r="CQ13" s="9">
        <f>OFFSET(CQ13,0,2*(rhoaxis-COLUMN(CQ13)))</f>
        <v>9.720191783912924E-05</v>
      </c>
      <c r="CR13" s="9">
        <f>OFFSET(CR13,0,2*(rhoaxis-COLUMN(CR13)))</f>
        <v>0.0001158368877085536</v>
      </c>
      <c r="CS13" s="9">
        <f>OFFSET(CS13,0,2*(rhoaxis-COLUMN(CS13)))</f>
        <v>-43.383948865576116</v>
      </c>
      <c r="CT13" s="9">
        <f>OFFSET(CT13,0,2*(rhoaxis-COLUMN(CT13)))</f>
        <v>-1.4705689587633882E-84</v>
      </c>
      <c r="CX13" s="37">
        <f>BQ13/10*CX$38</f>
        <v>-2.132324990206913E-84</v>
      </c>
      <c r="CY13" s="37">
        <f>BR13/10*CY$38</f>
        <v>-58.568330968527754</v>
      </c>
      <c r="CZ13" s="37">
        <f>BS13/10*CZ$38</f>
        <v>0.000144796109635692</v>
      </c>
      <c r="DA13" s="37">
        <f>BT13/10*DA$38</f>
        <v>0.00011178220551499862</v>
      </c>
      <c r="DB13" s="37">
        <f>BU13/10*DB$38</f>
        <v>8.532722750231869E-05</v>
      </c>
      <c r="DC13" s="37">
        <f>BV13/10*DC$38</f>
        <v>6.21152096087485E-05</v>
      </c>
      <c r="DD13" s="37">
        <f>BW13/10*DD$38</f>
        <v>4.157960752593226E-05</v>
      </c>
      <c r="DE13" s="37">
        <f>BX13/10*DE$38</f>
        <v>2.406381536701474E-05</v>
      </c>
      <c r="DF13" s="37">
        <f>BY13/10*DF$38</f>
        <v>1.0155301836789477E-05</v>
      </c>
      <c r="DG13" s="37">
        <f>BZ13/10*DG$38</f>
        <v>2.9918204802470427E-07</v>
      </c>
      <c r="DH13" s="37">
        <f>CA13/10*DH$38</f>
        <v>-5.471420948310879E-06</v>
      </c>
      <c r="DI13" s="37">
        <f>CB13/10*DI$38</f>
        <v>-7.763450000197736E-06</v>
      </c>
      <c r="DJ13" s="37">
        <f>CC13/10*DJ$38</f>
        <v>-7.70338751010513E-06</v>
      </c>
      <c r="DK13" s="37">
        <f>CD13/10*DK$38</f>
        <v>-5.793166138801098E-06</v>
      </c>
      <c r="DL13" s="37">
        <f>CE13/10*DL$38</f>
        <v>-4.7517370092009514E-06</v>
      </c>
      <c r="DM13" s="15">
        <f>CF13/10*DM$38</f>
        <v>-4.7517370092009514E-06</v>
      </c>
      <c r="DN13" s="37">
        <f>CG13/10*DN$38</f>
        <v>-5.793166138801098E-06</v>
      </c>
      <c r="DO13" s="37">
        <f>CH13/10*DO$38</f>
        <v>-7.70338751010513E-06</v>
      </c>
      <c r="DP13" s="37">
        <f>CI13/10*DP$38</f>
        <v>-7.763450000197736E-06</v>
      </c>
      <c r="DQ13" s="37">
        <f>CJ13/10*DQ$38</f>
        <v>-5.471420948310879E-06</v>
      </c>
      <c r="DR13" s="37">
        <f>CK13/10*DR$38</f>
        <v>2.9918204802470427E-07</v>
      </c>
      <c r="DS13" s="37">
        <f>CL13/10*DS$38</f>
        <v>1.0155301836789477E-05</v>
      </c>
      <c r="DT13" s="37">
        <f>CM13/10*DT$38</f>
        <v>2.406381536701474E-05</v>
      </c>
      <c r="DU13" s="37">
        <f>CN13/10*DU$38</f>
        <v>4.157960752593226E-05</v>
      </c>
      <c r="DV13" s="37">
        <f>CO13/10*DV$38</f>
        <v>6.21152096087485E-05</v>
      </c>
      <c r="DW13" s="37">
        <f>CP13/10*DW$38</f>
        <v>8.532722750231869E-05</v>
      </c>
      <c r="DX13" s="37">
        <f>CQ13/10*DX$38</f>
        <v>0.00011178220551499862</v>
      </c>
      <c r="DY13" s="37">
        <f>CR13/10*DY$38</f>
        <v>0.000144796109635692</v>
      </c>
      <c r="DZ13" s="37">
        <f>CS13/10*DZ$38</f>
        <v>-58.568330968527754</v>
      </c>
      <c r="EA13" s="37">
        <f>CT13/10*EA$38</f>
        <v>-2.132324990206913E-84</v>
      </c>
    </row>
    <row r="14" spans="2:131" ht="19.5" customHeight="1">
      <c r="B14" s="44">
        <f>C14</f>
        <v>0</v>
      </c>
      <c r="C14" s="40">
        <v>0</v>
      </c>
      <c r="D14" s="13">
        <f>IF(gate,(C14+E14+D13+D15+(E14-D14)/IF((COLUMN(D14)-potaxis)*2+1,(COLUMN(D14)-potaxis)*2+1,1)+(D14-C14)/((COLUMN(D14)-potaxis)*2-1))*gam4-D14*gamm1,0)</f>
        <v>1.4936258679991585</v>
      </c>
      <c r="E14" s="13">
        <f>IF(gate,(D14+F14+E13+E15+(F14-E14)/IF((COLUMN(E14)-potaxis)*2+1,(COLUMN(E14)-potaxis)*2+1,1)+(E14-D14)/((COLUMN(E14)-potaxis)*2-1))*gam4-E14*gamm1,0)</f>
        <v>3.9635660990587698</v>
      </c>
      <c r="F14" s="13">
        <f>IF(gate,(E14+G14+F13+F15+(G14-F14)/IF((COLUMN(F14)-potaxis)*2+1,(COLUMN(F14)-potaxis)*2+1,1)+(F14-E14)/((COLUMN(F14)-potaxis)*2-1))*gam4-F14*gamm1,0)</f>
        <v>6.825933148663581</v>
      </c>
      <c r="G14" s="13">
        <f>IF(gate,(F14+H14+G13+G15+(H14-G14)/IF((COLUMN(G14)-potaxis)*2+1,(COLUMN(G14)-potaxis)*2+1,1)+(G14-F14)/((COLUMN(G14)-potaxis)*2-1))*gam4-G14*gamm1,0)</f>
        <v>10.015421490038936</v>
      </c>
      <c r="H14" s="13">
        <f>IF(gate,(G14+I14+H13+H15+(I14-H14)/IF((COLUMN(H14)-potaxis)*2+1,(COLUMN(H14)-potaxis)*2+1,1)+(H14-G14)/((COLUMN(H14)-potaxis)*2-1))*gam4-H14*gamm1,0)</f>
        <v>13.575383400859492</v>
      </c>
      <c r="I14" s="13">
        <f>IF(gate,(H14+J14+I13+I15+(J14-I14)/IF((COLUMN(I14)-potaxis)*2+1,(COLUMN(I14)-potaxis)*2+1,1)+(I14-H14)/((COLUMN(I14)-potaxis)*2-1))*gam4-I14*gamm1,0)</f>
        <v>17.57393407089175</v>
      </c>
      <c r="J14" s="13">
        <f>IF(gate,(I14+K14+J13+J15+(K14-J14)/IF((COLUMN(J14)-potaxis)*2+1,(COLUMN(J14)-potaxis)*2+1,1)+(J14-I14)/((COLUMN(J14)-potaxis)*2-1))*gam4-J14*gamm1,0)</f>
        <v>22.08023853048911</v>
      </c>
      <c r="K14" s="13">
        <f>IF(gate,(J14+L14+K13+K15+(L14-K14)/IF((COLUMN(K14)-potaxis)*2+1,(COLUMN(K14)-potaxis)*2+1,1)+(K14-J14)/((COLUMN(K14)-potaxis)*2-1))*gam4-K14*gamm1,0)</f>
        <v>27.140268908581884</v>
      </c>
      <c r="L14" s="13">
        <f>IF(gate,(K14+M14+L13+L15+(M14-L14)/IF((COLUMN(L14)-potaxis)*2+1,(COLUMN(L14)-potaxis)*2+1,1)+(L14-K14)/((COLUMN(L14)-potaxis)*2-1))*gam4-L14*gamm1,0)</f>
        <v>32.72378950092472</v>
      </c>
      <c r="M14" s="13">
        <f>IF(gate,(L14+N14+M13+M15+(N14-M14)/IF((COLUMN(M14)-potaxis)*2+1,(COLUMN(M14)-potaxis)*2+1,1)+(M14-L14)/((COLUMN(M14)-potaxis)*2-1))*gam4-M14*gamm1,0)</f>
        <v>38.60989405004708</v>
      </c>
      <c r="N14" s="13">
        <f>IF(gate,(M14+O14+N13+N15+(O14-N14)/IF((COLUMN(N14)-potaxis)*2+1,(COLUMN(N14)-potaxis)*2+1,1)+(N14-M14)/((COLUMN(N14)-potaxis)*2-1))*gam4-N14*gamm1,0)</f>
        <v>44.19652678159945</v>
      </c>
      <c r="O14" s="13">
        <f>IF(gate,(N14+P14+O13+O15+(P14-O14)/IF((COLUMN(O14)-potaxis)*2+1,(COLUMN(O14)-potaxis)*2+1,1)+(O14-N14)/((COLUMN(O14)-potaxis)*2-1))*gam4-O14*gamm1,0)</f>
        <v>48.45459423197274</v>
      </c>
      <c r="P14" s="13">
        <f>IF(gate,(O14+Q14+P13+P15+(Q14-P14)/IF((COLUMN(P14)-potaxis)*2+1,(COLUMN(P14)-potaxis)*2+1,1)+(P14-O14)/((COLUMN(P14)-potaxis)*2-1))*gam4-P14*gamm1,0)</f>
        <v>51.24889494835678</v>
      </c>
      <c r="Q14" s="13">
        <f>IF(gate,(P14+R14+Q13+Q15+(R14-Q14)/IF((COLUMN(Q14)-potaxis)*2+1,(COLUMN(Q14)-potaxis)*2+1,1)+(Q14-P14)/((COLUMN(Q14)-potaxis)*2-1))*gam4-Q14*gamm1,0)</f>
        <v>52.893228917845846</v>
      </c>
      <c r="R14" s="35">
        <f>OFFSET(R14,0,2*(potaxis-COLUMN(R14)))</f>
        <v>52.893228850781256</v>
      </c>
      <c r="S14" s="13">
        <f>OFFSET(S14,0,2*(potaxis-COLUMN(S14)))</f>
        <v>51.24889494835678</v>
      </c>
      <c r="T14" s="13">
        <f>OFFSET(T14,0,2*(potaxis-COLUMN(T14)))</f>
        <v>48.45459423197274</v>
      </c>
      <c r="U14" s="13">
        <f>OFFSET(U14,0,2*(potaxis-COLUMN(U14)))</f>
        <v>44.19652678159945</v>
      </c>
      <c r="V14" s="13">
        <f>OFFSET(V14,0,2*(potaxis-COLUMN(V14)))</f>
        <v>38.60989405004708</v>
      </c>
      <c r="W14" s="13">
        <f>OFFSET(W14,0,2*(potaxis-COLUMN(W14)))</f>
        <v>32.72378950092472</v>
      </c>
      <c r="X14" s="13">
        <f>OFFSET(X14,0,2*(potaxis-COLUMN(X14)))</f>
        <v>27.140268908581884</v>
      </c>
      <c r="Y14" s="13">
        <f>OFFSET(Y14,0,2*(potaxis-COLUMN(Y14)))</f>
        <v>22.08023853048911</v>
      </c>
      <c r="Z14" s="13">
        <f>OFFSET(Z14,0,2*(potaxis-COLUMN(Z14)))</f>
        <v>17.57393407089175</v>
      </c>
      <c r="AA14" s="13">
        <f>OFFSET(AA14,0,2*(potaxis-COLUMN(AA14)))</f>
        <v>13.575383400859492</v>
      </c>
      <c r="AB14" s="13">
        <f>OFFSET(AB14,0,2*(potaxis-COLUMN(AB14)))</f>
        <v>10.015421490038936</v>
      </c>
      <c r="AC14" s="13">
        <f>OFFSET(AC14,0,2*(potaxis-COLUMN(AC14)))</f>
        <v>6.825933148663581</v>
      </c>
      <c r="AD14" s="13">
        <f>OFFSET(AD14,0,2*(potaxis-COLUMN(AD14)))</f>
        <v>3.9635660990587698</v>
      </c>
      <c r="AE14" s="13">
        <f>OFFSET(AE14,0,2*(potaxis-COLUMN(AE14)))</f>
        <v>1.4936258679991585</v>
      </c>
      <c r="AF14" s="13">
        <f>OFFSET(AF14,0,2*(potaxis-COLUMN(AF14)))</f>
        <v>0</v>
      </c>
      <c r="AG14" s="44">
        <f>AF14</f>
        <v>0</v>
      </c>
      <c r="AJ14" s="17">
        <f>SQRT(('Laplace-rot'!D14-'Laplace-rot'!B14)^2+('Laplace-rot'!C15-'Laplace-rot'!C13)^2)</f>
        <v>1.4936258679991585</v>
      </c>
      <c r="AK14" s="17">
        <f>SQRT(('Laplace-rot'!E14-'Laplace-rot'!C14)^2+('Laplace-rot'!D15-'Laplace-rot'!D13)^2)</f>
        <v>4.51357558175048</v>
      </c>
      <c r="AL14" s="17">
        <f>SQRT(('Laplace-rot'!F14-'Laplace-rot'!D14)^2+('Laplace-rot'!E15-'Laplace-rot'!E13)^2)</f>
        <v>5.638188759770458</v>
      </c>
      <c r="AM14" s="17">
        <f>SQRT(('Laplace-rot'!G14-'Laplace-rot'!E14)^2+('Laplace-rot'!F15-'Laplace-rot'!F13)^2)</f>
        <v>6.413398956181867</v>
      </c>
      <c r="AN14" s="17">
        <f>SQRT(('Laplace-rot'!H14-'Laplace-rot'!F14)^2+('Laplace-rot'!G15-'Laplace-rot'!G13)^2)</f>
        <v>7.287767724879385</v>
      </c>
      <c r="AO14" s="17">
        <f>SQRT(('Laplace-rot'!I14-'Laplace-rot'!G14)^2+('Laplace-rot'!H15-'Laplace-rot'!H13)^2)</f>
        <v>8.399891262553247</v>
      </c>
      <c r="AP14" s="17">
        <f>SQRT(('Laplace-rot'!J14-'Laplace-rot'!H14)^2+('Laplace-rot'!I15-'Laplace-rot'!I13)^2)</f>
        <v>9.824379466193347</v>
      </c>
      <c r="AQ14" s="17">
        <f>SQRT(('Laplace-rot'!K14-'Laplace-rot'!I14)^2+('Laplace-rot'!J15-'Laplace-rot'!J13)^2)</f>
        <v>11.633859180545855</v>
      </c>
      <c r="AR14" s="17">
        <f>SQRT(('Laplace-rot'!L14-'Laplace-rot'!J14)^2+('Laplace-rot'!K15-'Laplace-rot'!K13)^2)</f>
        <v>13.901000359655425</v>
      </c>
      <c r="AS14" s="17">
        <f>SQRT(('Laplace-rot'!M14-'Laplace-rot'!K14)^2+('Laplace-rot'!L15-'Laplace-rot'!L13)^2)</f>
        <v>16.663631070241326</v>
      </c>
      <c r="AT14" s="17">
        <f>SQRT(('Laplace-rot'!N14-'Laplace-rot'!L14)^2+('Laplace-rot'!M15-'Laplace-rot'!M13)^2)</f>
        <v>19.820020065619644</v>
      </c>
      <c r="AU14" s="17">
        <f>SQRT(('Laplace-rot'!O14-'Laplace-rot'!M14)^2+('Laplace-rot'!N15-'Laplace-rot'!N13)^2)</f>
        <v>22.831004523466415</v>
      </c>
      <c r="AV14" s="17">
        <f>SQRT(('Laplace-rot'!P14-'Laplace-rot'!N14)^2+('Laplace-rot'!O15-'Laplace-rot'!O13)^2)</f>
        <v>23.973991841148653</v>
      </c>
      <c r="AW14" s="17">
        <f>SQRT(('Laplace-rot'!Q14-'Laplace-rot'!O14)^2+('Laplace-rot'!P15-'Laplace-rot'!P13)^2)</f>
        <v>24.291088332124954</v>
      </c>
      <c r="AX14" s="17">
        <f>SQRT(('Laplace-rot'!R14-'Laplace-rot'!P14)^2+('Laplace-rot'!Q15-'Laplace-rot'!Q13)^2)</f>
        <v>24.29269596179098</v>
      </c>
      <c r="AY14" s="17">
        <f>SQRT(('Laplace-rot'!S14-'Laplace-rot'!Q14)^2+('Laplace-rot'!R15-'Laplace-rot'!R13)^2)</f>
        <v>24.292692138915633</v>
      </c>
      <c r="AZ14" s="17">
        <f>SQRT(('Laplace-rot'!T14-'Laplace-rot'!R14)^2+('Laplace-rot'!S15-'Laplace-rot'!S13)^2)</f>
        <v>24.29108831987045</v>
      </c>
      <c r="BA14" s="17">
        <f>SQRT(('Laplace-rot'!U14-'Laplace-rot'!S14)^2+('Laplace-rot'!T15-'Laplace-rot'!T13)^2)</f>
        <v>23.973991841148653</v>
      </c>
      <c r="BB14" s="17">
        <f>SQRT(('Laplace-rot'!V14-'Laplace-rot'!T14)^2+('Laplace-rot'!U15-'Laplace-rot'!U13)^2)</f>
        <v>22.831004523466415</v>
      </c>
      <c r="BC14" s="17">
        <f>SQRT(('Laplace-rot'!W14-'Laplace-rot'!U14)^2+('Laplace-rot'!V15-'Laplace-rot'!V13)^2)</f>
        <v>19.820020065619644</v>
      </c>
      <c r="BD14" s="17">
        <f>SQRT(('Laplace-rot'!X14-'Laplace-rot'!V14)^2+('Laplace-rot'!W15-'Laplace-rot'!W13)^2)</f>
        <v>16.663631070241326</v>
      </c>
      <c r="BE14" s="17">
        <f>SQRT(('Laplace-rot'!Z14-'Laplace-rot'!W14)^2+('Laplace-rot'!X15-'Laplace-rot'!X13)^2)</f>
        <v>17.59178084475187</v>
      </c>
      <c r="BF14" s="17">
        <f>SQRT(('Laplace-rot'!AA14-'Laplace-rot'!X14)^2+('Laplace-rot'!Z15-'Laplace-rot'!Z13)^2)</f>
        <v>14.428859620822127</v>
      </c>
      <c r="BG14" s="17">
        <f>SQRT(('Laplace-rot'!AB14-'Laplace-rot'!Z14)^2+('Laplace-rot'!AA15-'Laplace-rot'!AA13)^2)</f>
        <v>8.399891262553247</v>
      </c>
      <c r="BH14" s="17">
        <f>SQRT(('Laplace-rot'!AC14-'Laplace-rot'!AA14)^2+('Laplace-rot'!AB15-'Laplace-rot'!AB13)^2)</f>
        <v>7.287767724879385</v>
      </c>
      <c r="BI14" s="17">
        <f>SQRT(('Laplace-rot'!AD14-'Laplace-rot'!AB14)^2+('Laplace-rot'!AC15-'Laplace-rot'!AC13)^2)</f>
        <v>6.413398956181867</v>
      </c>
      <c r="BJ14" s="17">
        <f>SQRT(('Laplace-rot'!AE14-'Laplace-rot'!AC14)^2+('Laplace-rot'!AD15-'Laplace-rot'!AD13)^2)</f>
        <v>5.638188759770458</v>
      </c>
      <c r="BK14" s="17">
        <f>SQRT(('Laplace-rot'!AF14-'Laplace-rot'!AD14)^2+('Laplace-rot'!AE15-'Laplace-rot'!AE13)^2)</f>
        <v>4.51357558175048</v>
      </c>
      <c r="BL14" s="17">
        <f>SQRT(('Laplace-rot'!AG14-'Laplace-rot'!AE14)^2+('Laplace-rot'!AF15-'Laplace-rot'!AF13)^2)</f>
        <v>1.4936258679991585</v>
      </c>
      <c r="BQ14" s="9">
        <f>-10*(B14+D14+C13+C15+(D14-C14)/IF((COLUMN(C14)-potaxis)*2+1,(COLUMN(C14)-potaxis)*2+1,1)+(C14-B14)/((COLUMN(C14)-potaxis)*2-1)-4*C14)</f>
        <v>-14.402820869991885</v>
      </c>
      <c r="BR14" s="9">
        <f>-10*(C14+E14+D13+D15+(E14-D14)/IF((COLUMN(D14)-potaxis)*2+1,(COLUMN(D14)-potaxis)*2+1,1)+(D14-C14)/((COLUMN(D14)-potaxis)*2-1)-4*D14)</f>
        <v>-5.357417229845396E-05</v>
      </c>
      <c r="BS14" s="9">
        <f>-10*(D14+F14+E13+E15+(F14-E14)/IF((COLUMN(E14)-potaxis)*2+1,(COLUMN(E14)-potaxis)*2+1,1)+(E14-D14)/((COLUMN(E14)-potaxis)*2-1)-4*E14)</f>
        <v>-4.0152461799891626E-06</v>
      </c>
      <c r="BT14" s="9">
        <f>-10*(E14+G14+F13+F15+(G14-F14)/IF((COLUMN(F14)-potaxis)*2+1,(COLUMN(F14)-potaxis)*2+1,1)+(F14-E14)/((COLUMN(F14)-potaxis)*2-1)-4*F14)</f>
        <v>3.773911167570532E-05</v>
      </c>
      <c r="BU14" s="9">
        <f>-10*(F14+H14+G13+G15+(H14-G14)/IF((COLUMN(G14)-potaxis)*2+1,(COLUMN(G14)-potaxis)*2+1,1)+(G14-F14)/((COLUMN(G14)-potaxis)*2-1)-4*G14)</f>
        <v>6.491177664713632E-05</v>
      </c>
      <c r="BV14" s="9">
        <f>-10*(G14+I14+H13+H15+(I14-H14)/IF((COLUMN(H14)-potaxis)*2+1,(COLUMN(H14)-potaxis)*2+1,1)+(H14-G14)/((COLUMN(H14)-potaxis)*2-1)-4*H14)</f>
        <v>8.226308068515209E-05</v>
      </c>
      <c r="BW14" s="9">
        <f>-10*(H14+J14+I13+I15+(J14-I14)/IF((COLUMN(I14)-potaxis)*2+1,(COLUMN(I14)-potaxis)*2+1,1)+(I14-H14)/((COLUMN(I14)-potaxis)*2-1)-4*I14)</f>
        <v>9.169189198132699E-05</v>
      </c>
      <c r="BX14" s="9">
        <f>-10*(I14+K14+J13+J15+(K14-J14)/IF((COLUMN(J14)-potaxis)*2+1,(COLUMN(J14)-potaxis)*2+1,1)+(J14-I14)/((COLUMN(J14)-potaxis)*2-1)-4*J14)</f>
        <v>9.41714533553295E-05</v>
      </c>
      <c r="BY14" s="9">
        <f>-10*(J14+L14+K13+K15+(L14-K14)/IF((COLUMN(K14)-potaxis)*2+1,(COLUMN(K14)-potaxis)*2+1,1)+(K14-J14)/((COLUMN(K14)-potaxis)*2-1)-4*K14)</f>
        <v>9.033560928628503E-05</v>
      </c>
      <c r="BZ14" s="9">
        <f>-10*(K14+M14+L13+L15+(M14-L14)/IF((COLUMN(L14)-potaxis)*2+1,(COLUMN(L14)-potaxis)*2+1,1)+(L14-K14)/((COLUMN(L14)-potaxis)*2-1)-4*L14)</f>
        <v>8.08073656344277E-05</v>
      </c>
      <c r="CA14" s="9">
        <f>-10*(L14+N14+M13+M15+(N14-M14)/IF((COLUMN(M14)-potaxis)*2+1,(COLUMN(M14)-potaxis)*2+1,1)+(M14-L14)/((COLUMN(M14)-potaxis)*2-1)-4*M14)</f>
        <v>6.666123880449959E-05</v>
      </c>
      <c r="CB14" s="9">
        <f>-10*(M14+O14+N13+N15+(O14-N14)/IF((COLUMN(N14)-potaxis)*2+1,(COLUMN(N14)-potaxis)*2+1,1)+(N14-M14)/((COLUMN(N14)-potaxis)*2-1)-4*N14)</f>
        <v>5.072029580333037E-05</v>
      </c>
      <c r="CC14" s="9">
        <f>-10*(N14+P14+O13+O15+(P14-O14)/IF((COLUMN(O14)-potaxis)*2+1,(COLUMN(O14)-potaxis)*2+1,1)+(O14-N14)/((COLUMN(O14)-potaxis)*2-1)-4*O14)</f>
        <v>3.989107739243991E-05</v>
      </c>
      <c r="CD14" s="9">
        <f>-10*(O14+Q14+P13+P15+(Q14-P14)/IF((COLUMN(P14)-potaxis)*2+1,(COLUMN(P14)-potaxis)*2+1,1)+(P14-O14)/((COLUMN(P14)-potaxis)*2-1)-4*P14)</f>
        <v>3.529105867983162E-05</v>
      </c>
      <c r="CE14" s="9">
        <f>-10*(P14+R14+Q13+Q15+(R14-Q14)/IF((COLUMN(Q14)-potaxis)*2+1,(COLUMN(Q14)-potaxis)*2+1,1)+(Q14-P14)/((COLUMN(Q14)-potaxis)*2-1)-4*Q14)</f>
        <v>2.4456348626245017E-05</v>
      </c>
      <c r="CF14" s="42">
        <f>OFFSET(CF14,0,2*(rhoaxis-COLUMN(CF14)))</f>
        <v>2.4456348626245017E-05</v>
      </c>
      <c r="CG14" s="9">
        <f>OFFSET(CG14,0,2*(rhoaxis-COLUMN(CG14)))</f>
        <v>3.529105867983162E-05</v>
      </c>
      <c r="CH14" s="9">
        <f>OFFSET(CH14,0,2*(rhoaxis-COLUMN(CH14)))</f>
        <v>3.989107739243991E-05</v>
      </c>
      <c r="CI14" s="9">
        <f>OFFSET(CI14,0,2*(rhoaxis-COLUMN(CI14)))</f>
        <v>5.072029580333037E-05</v>
      </c>
      <c r="CJ14" s="9">
        <f>OFFSET(CJ14,0,2*(rhoaxis-COLUMN(CJ14)))</f>
        <v>6.666123880449959E-05</v>
      </c>
      <c r="CK14" s="9">
        <f>OFFSET(CK14,0,2*(rhoaxis-COLUMN(CK14)))</f>
        <v>8.08073656344277E-05</v>
      </c>
      <c r="CL14" s="9">
        <f>OFFSET(CL14,0,2*(rhoaxis-COLUMN(CL14)))</f>
        <v>9.033560928628503E-05</v>
      </c>
      <c r="CM14" s="9">
        <f>OFFSET(CM14,0,2*(rhoaxis-COLUMN(CM14)))</f>
        <v>9.41714533553295E-05</v>
      </c>
      <c r="CN14" s="9">
        <f>OFFSET(CN14,0,2*(rhoaxis-COLUMN(CN14)))</f>
        <v>9.169189198132699E-05</v>
      </c>
      <c r="CO14" s="9">
        <f>OFFSET(CO14,0,2*(rhoaxis-COLUMN(CO14)))</f>
        <v>8.226308068515209E-05</v>
      </c>
      <c r="CP14" s="9">
        <f>OFFSET(CP14,0,2*(rhoaxis-COLUMN(CP14)))</f>
        <v>6.491177664713632E-05</v>
      </c>
      <c r="CQ14" s="9">
        <f>OFFSET(CQ14,0,2*(rhoaxis-COLUMN(CQ14)))</f>
        <v>3.773911167570532E-05</v>
      </c>
      <c r="CR14" s="9">
        <f>OFFSET(CR14,0,2*(rhoaxis-COLUMN(CR14)))</f>
        <v>-4.0152461799891626E-06</v>
      </c>
      <c r="CS14" s="9">
        <f>OFFSET(CS14,0,2*(rhoaxis-COLUMN(CS14)))</f>
        <v>-5.357417229845396E-05</v>
      </c>
      <c r="CT14" s="9">
        <f>OFFSET(CT14,0,2*(rhoaxis-COLUMN(CT14)))</f>
        <v>-14.402820869991885</v>
      </c>
      <c r="CX14" s="37">
        <f>BQ14/10*CX$38</f>
        <v>-20.884090261488236</v>
      </c>
      <c r="CY14" s="37">
        <f>BR14/10*CY$38</f>
        <v>-7.232513260291284E-05</v>
      </c>
      <c r="CZ14" s="37">
        <f>BS14/10*CZ$38</f>
        <v>-5.019057724986453E-06</v>
      </c>
      <c r="DA14" s="37">
        <f>BT14/10*DA$38</f>
        <v>4.3399978427061114E-05</v>
      </c>
      <c r="DB14" s="37">
        <f>BU14/10*DB$38</f>
        <v>6.815736547949314E-05</v>
      </c>
      <c r="DC14" s="37">
        <f>BV14/10*DC$38</f>
        <v>7.814992665089449E-05</v>
      </c>
      <c r="DD14" s="37">
        <f>BW14/10*DD$38</f>
        <v>7.793810818412794E-05</v>
      </c>
      <c r="DE14" s="37">
        <f>BX14/10*DE$38</f>
        <v>7.062859001649713E-05</v>
      </c>
      <c r="DF14" s="37">
        <f>BY14/10*DF$38</f>
        <v>5.871814603608527E-05</v>
      </c>
      <c r="DG14" s="37">
        <f>BZ14/10*DG$38</f>
        <v>4.444405109893523E-05</v>
      </c>
      <c r="DH14" s="37">
        <f>CA14/10*DH$38</f>
        <v>2.9997557462024815E-05</v>
      </c>
      <c r="DI14" s="37">
        <f>CB14/10*DI$38</f>
        <v>1.775210353116563E-05</v>
      </c>
      <c r="DJ14" s="37">
        <f>CC14/10*DJ$38</f>
        <v>9.972769348109978E-06</v>
      </c>
      <c r="DK14" s="37">
        <f>CD14/10*DK$38</f>
        <v>5.293658801974743E-06</v>
      </c>
      <c r="DL14" s="37">
        <f>CE14/10*DL$38</f>
        <v>1.2228174313122508E-06</v>
      </c>
      <c r="DM14" s="15">
        <f>CF14/10*DM$38</f>
        <v>1.2228174313122508E-06</v>
      </c>
      <c r="DN14" s="37">
        <f>CG14/10*DN$38</f>
        <v>5.293658801974743E-06</v>
      </c>
      <c r="DO14" s="37">
        <f>CH14/10*DO$38</f>
        <v>9.972769348109978E-06</v>
      </c>
      <c r="DP14" s="37">
        <f>CI14/10*DP$38</f>
        <v>1.775210353116563E-05</v>
      </c>
      <c r="DQ14" s="37">
        <f>CJ14/10*DQ$38</f>
        <v>2.9997557462024815E-05</v>
      </c>
      <c r="DR14" s="37">
        <f>CK14/10*DR$38</f>
        <v>4.444405109893523E-05</v>
      </c>
      <c r="DS14" s="37">
        <f>CL14/10*DS$38</f>
        <v>5.871814603608527E-05</v>
      </c>
      <c r="DT14" s="37">
        <f>CM14/10*DT$38</f>
        <v>7.062859001649713E-05</v>
      </c>
      <c r="DU14" s="37">
        <f>CN14/10*DU$38</f>
        <v>7.793810818412794E-05</v>
      </c>
      <c r="DV14" s="37">
        <f>CO14/10*DV$38</f>
        <v>7.814992665089449E-05</v>
      </c>
      <c r="DW14" s="37">
        <f>CP14/10*DW$38</f>
        <v>6.815736547949314E-05</v>
      </c>
      <c r="DX14" s="37">
        <f>CQ14/10*DX$38</f>
        <v>4.3399978427061114E-05</v>
      </c>
      <c r="DY14" s="37">
        <f>CR14/10*DY$38</f>
        <v>-5.019057724986453E-06</v>
      </c>
      <c r="DZ14" s="37">
        <f>CS14/10*DZ$38</f>
        <v>-7.232513260291284E-05</v>
      </c>
      <c r="EA14" s="37">
        <f>CT14/10*EA$38</f>
        <v>-20.884090261488236</v>
      </c>
    </row>
    <row r="15" spans="2:131" ht="19.5" customHeight="1">
      <c r="B15" s="44">
        <f>C15</f>
        <v>0</v>
      </c>
      <c r="C15" s="40">
        <v>0</v>
      </c>
      <c r="D15" s="13">
        <f>IF(gate,(C15+E15+D14+D16+(E15-D15)/IF((COLUMN(D15)-potaxis)*2+1,(COLUMN(D15)-potaxis)*2+1,1)+(D15-C15)/((COLUMN(D15)-potaxis)*2-1))*gam4-D15*gamm1,0)</f>
        <v>2.1592842125496654</v>
      </c>
      <c r="E15" s="13">
        <f>IF(gate,(D15+F15+E14+E16+(F15-E15)/IF((COLUMN(E15)-potaxis)*2+1,(COLUMN(E15)-potaxis)*2+1,1)+(E15-D15)/((COLUMN(E15)-potaxis)*2-1))*gam4-E15*gamm1,0)</f>
        <v>4.790408996724301</v>
      </c>
      <c r="F15" s="13">
        <f>IF(gate,(E15+G15+F14+F16+(G15-F15)/IF((COLUMN(F15)-potaxis)*2+1,(COLUMN(F15)-potaxis)*2+1,1)+(F15-E15)/((COLUMN(F15)-potaxis)*2-1))*gam4-F15*gamm1,0)</f>
        <v>7.855944941797327</v>
      </c>
      <c r="G15" s="13">
        <f>IF(gate,(F15+H15+G14+G16+(H15-G15)/IF((COLUMN(G15)-potaxis)*2+1,(COLUMN(G15)-potaxis)*2+1,1)+(G15-F15)/((COLUMN(G15)-potaxis)*2-1))*gam4-G15*gamm1,0)</f>
        <v>11.366121470374896</v>
      </c>
      <c r="H15" s="13">
        <f>IF(gate,(G15+I15+H14+H16+(I15-H15)/IF((COLUMN(H15)-potaxis)*2+1,(COLUMN(H15)-potaxis)*2+1,1)+(H15-G15)/((COLUMN(H15)-potaxis)*2-1))*gam4-H15*gamm1,0)</f>
        <v>15.388302508453167</v>
      </c>
      <c r="I15" s="13">
        <f>IF(gate,(H15+J15+I14+I16+(J15-I15)/IF((COLUMN(I15)-potaxis)*2+1,(COLUMN(I15)-potaxis)*2+1,1)+(I15-H15)/((COLUMN(I15)-potaxis)*2-1))*gam4-I15*gamm1,0)</f>
        <v>20.030902102406316</v>
      </c>
      <c r="J15" s="13">
        <f>IF(gate,(I15+K15+J14+J16+(K15-J15)/IF((COLUMN(J15)-potaxis)*2+1,(COLUMN(J15)-potaxis)*2+1,1)+(J15-I15)/((COLUMN(J15)-potaxis)*2-1))*gam4-J15*gamm1,0)</f>
        <v>25.435192117905338</v>
      </c>
      <c r="K15" s="13">
        <f>IF(gate,(J15+L15+K14+K16+(L15-K15)/IF((COLUMN(K15)-potaxis)*2+1,(COLUMN(K15)-potaxis)*2+1,1)+(K15-J15)/((COLUMN(K15)-potaxis)*2-1))*gam4-K15*gamm1,0)</f>
        <v>31.762693178398273</v>
      </c>
      <c r="L15" s="13">
        <f>IF(gate,(K15+M15+L14+L16+(M15-L15)/IF((COLUMN(L15)-potaxis)*2+1,(COLUMN(L15)-potaxis)*2+1,1)+(L15-K15)/((COLUMN(L15)-potaxis)*2-1))*gam4-L15*gamm1,0)</f>
        <v>39.143539616801704</v>
      </c>
      <c r="M15" s="13">
        <f>IF(gate,(L15+N15+M14+M16+(N15-M15)/IF((COLUMN(M15)-potaxis)*2+1,(COLUMN(M15)-potaxis)*2+1,1)+(M15-L15)/((COLUMN(M15)-potaxis)*2-1))*gam4-M15*gamm1,0)</f>
        <v>47.48408480832899</v>
      </c>
      <c r="N15" s="13">
        <f>IF(gate,(M15+O15+N14+N16+(O15-N15)/IF((COLUMN(N15)-potaxis)*2+1,(COLUMN(N15)-potaxis)*2+1,1)+(N15-M15)/((COLUMN(N15)-potaxis)*2-1))*gam4-N15*gamm1,0)</f>
        <v>55.86452695839025</v>
      </c>
      <c r="O15" s="13">
        <f>IF(gate,(N15+P15+O14+O16+(P15-O15)/IF((COLUMN(O15)-potaxis)*2+1,(COLUMN(O15)-potaxis)*2+1,1)+(O15-N15)/((COLUMN(O15)-potaxis)*2-1))*gam4-O15*gamm1,0)</f>
        <v>61.34722019232888</v>
      </c>
      <c r="P15" s="13">
        <f>IF(gate,(O15+Q15+P14+P16+(Q15-P15)/IF((COLUMN(P15)-potaxis)*2+1,(COLUMN(P15)-potaxis)*2+1,1)+(P15-O15)/((COLUMN(P15)-potaxis)*2-1))*gam4-P15*gamm1,0)</f>
        <v>64.52530595161255</v>
      </c>
      <c r="Q15" s="13">
        <f>IF(gate,(P15+R15+Q14+Q16+(R15-Q15)/IF((COLUMN(Q15)-potaxis)*2+1,(COLUMN(Q15)-potaxis)*2+1,1)+(Q15-P15)/((COLUMN(Q15)-potaxis)*2-1))*gam4-Q15*gamm1,0)</f>
        <v>66.24496868882184</v>
      </c>
      <c r="R15" s="35">
        <f>OFFSET(R15,0,2*(potaxis-COLUMN(R15)))</f>
        <v>66.24496799807848</v>
      </c>
      <c r="S15" s="13">
        <f>OFFSET(S15,0,2*(potaxis-COLUMN(S15)))</f>
        <v>64.52530595161255</v>
      </c>
      <c r="T15" s="13">
        <f>OFFSET(T15,0,2*(potaxis-COLUMN(T15)))</f>
        <v>61.34722019232888</v>
      </c>
      <c r="U15" s="13">
        <f>OFFSET(U15,0,2*(potaxis-COLUMN(U15)))</f>
        <v>55.86452695839025</v>
      </c>
      <c r="V15" s="13">
        <f>OFFSET(V15,0,2*(potaxis-COLUMN(V15)))</f>
        <v>47.48408480832899</v>
      </c>
      <c r="W15" s="13">
        <f>OFFSET(W15,0,2*(potaxis-COLUMN(W15)))</f>
        <v>39.143539616801704</v>
      </c>
      <c r="X15" s="13">
        <f>OFFSET(X15,0,2*(potaxis-COLUMN(X15)))</f>
        <v>31.762693178398273</v>
      </c>
      <c r="Y15" s="13">
        <f>OFFSET(Y15,0,2*(potaxis-COLUMN(Y15)))</f>
        <v>25.435192117905338</v>
      </c>
      <c r="Z15" s="13">
        <f>OFFSET(Z15,0,2*(potaxis-COLUMN(Z15)))</f>
        <v>20.030902102406316</v>
      </c>
      <c r="AA15" s="13">
        <f>OFFSET(AA15,0,2*(potaxis-COLUMN(AA15)))</f>
        <v>15.388302508453167</v>
      </c>
      <c r="AB15" s="13">
        <f>OFFSET(AB15,0,2*(potaxis-COLUMN(AB15)))</f>
        <v>11.366121470374896</v>
      </c>
      <c r="AC15" s="13">
        <f>OFFSET(AC15,0,2*(potaxis-COLUMN(AC15)))</f>
        <v>7.855944941797327</v>
      </c>
      <c r="AD15" s="13">
        <f>OFFSET(AD15,0,2*(potaxis-COLUMN(AD15)))</f>
        <v>4.790408996724301</v>
      </c>
      <c r="AE15" s="13">
        <f>OFFSET(AE15,0,2*(potaxis-COLUMN(AE15)))</f>
        <v>2.1592842125496654</v>
      </c>
      <c r="AF15" s="13">
        <f>OFFSET(AF15,0,2*(potaxis-COLUMN(AF15)))</f>
        <v>0</v>
      </c>
      <c r="AG15" s="44">
        <f>AF15</f>
        <v>0</v>
      </c>
      <c r="AJ15" s="17">
        <f>SQRT(('Laplace-rot'!D15-'Laplace-rot'!B15)^2+('Laplace-rot'!C16-'Laplace-rot'!C14)^2)</f>
        <v>2.1592842125496654</v>
      </c>
      <c r="AK15" s="17">
        <f>SQRT(('Laplace-rot'!E15-'Laplace-rot'!C15)^2+('Laplace-rot'!D16-'Laplace-rot'!D14)^2)</f>
        <v>4.901531028733321</v>
      </c>
      <c r="AL15" s="17">
        <f>SQRT(('Laplace-rot'!F15-'Laplace-rot'!D15)^2+('Laplace-rot'!E16-'Laplace-rot'!E14)^2)</f>
        <v>5.877857336394057</v>
      </c>
      <c r="AM15" s="17">
        <f>SQRT(('Laplace-rot'!G15-'Laplace-rot'!E15)^2+('Laplace-rot'!F16-'Laplace-rot'!F14)^2)</f>
        <v>6.845444214066097</v>
      </c>
      <c r="AN15" s="17">
        <f>SQRT(('Laplace-rot'!H15-'Laplace-rot'!F15)^2+('Laplace-rot'!G16-'Laplace-rot'!G14)^2)</f>
        <v>7.952306166401072</v>
      </c>
      <c r="AO15" s="17">
        <f>SQRT(('Laplace-rot'!I15-'Laplace-rot'!G15)^2+('Laplace-rot'!H16-'Laplace-rot'!H14)^2)</f>
        <v>9.331709965638362</v>
      </c>
      <c r="AP15" s="17">
        <f>SQRT(('Laplace-rot'!J15-'Laplace-rot'!H15)^2+('Laplace-rot'!I16-'Laplace-rot'!I14)^2)</f>
        <v>11.112284200982588</v>
      </c>
      <c r="AQ15" s="17">
        <f>SQRT(('Laplace-rot'!K15-'Laplace-rot'!I15)^2+('Laplace-rot'!J16-'Laplace-rot'!J14)^2)</f>
        <v>13.449324331307613</v>
      </c>
      <c r="AR15" s="17">
        <f>SQRT(('Laplace-rot'!L15-'Laplace-rot'!J15)^2+('Laplace-rot'!K16-'Laplace-rot'!K14)^2)</f>
        <v>16.54204768342467</v>
      </c>
      <c r="AS15" s="17">
        <f>SQRT(('Laplace-rot'!M15-'Laplace-rot'!K15)^2+('Laplace-rot'!L16-'Laplace-rot'!L14)^2)</f>
        <v>20.611223192679198</v>
      </c>
      <c r="AT15" s="17">
        <f>SQRT(('Laplace-rot'!N15-'Laplace-rot'!L15)^2+('Laplace-rot'!M16-'Laplace-rot'!M14)^2)</f>
        <v>25.755841910991595</v>
      </c>
      <c r="AU15" s="17">
        <f>SQRT(('Laplace-rot'!O15-'Laplace-rot'!M15)^2+('Laplace-rot'!N16-'Laplace-rot'!N14)^2)</f>
        <v>31.418938683338812</v>
      </c>
      <c r="AV15" s="17">
        <f>SQRT(('Laplace-rot'!P15-'Laplace-rot'!N15)^2+('Laplace-rot'!O16-'Laplace-rot'!O14)^2)</f>
        <v>31.03127191594542</v>
      </c>
      <c r="AW15" s="17">
        <f>SQRT(('Laplace-rot'!Q15-'Laplace-rot'!O15)^2+('Laplace-rot'!P16-'Laplace-rot'!P14)^2)</f>
        <v>30.06718843383856</v>
      </c>
      <c r="AX15" s="17">
        <f>SQRT(('Laplace-rot'!R15-'Laplace-rot'!P15)^2+('Laplace-rot'!Q16-'Laplace-rot'!Q14)^2)</f>
        <v>29.333425375893903</v>
      </c>
      <c r="AY15" s="17">
        <f>SQRT(('Laplace-rot'!S15-'Laplace-rot'!Q15)^2+('Laplace-rot'!R16-'Laplace-rot'!R14)^2)</f>
        <v>29.333423752763</v>
      </c>
      <c r="AZ15" s="17">
        <f>SQRT(('Laplace-rot'!T15-'Laplace-rot'!R15)^2+('Laplace-rot'!S16-'Laplace-rot'!S14)^2)</f>
        <v>30.067188321320987</v>
      </c>
      <c r="BA15" s="17">
        <f>SQRT(('Laplace-rot'!U15-'Laplace-rot'!S15)^2+('Laplace-rot'!T16-'Laplace-rot'!T14)^2)</f>
        <v>31.03127191594542</v>
      </c>
      <c r="BB15" s="17">
        <f>SQRT(('Laplace-rot'!V15-'Laplace-rot'!T15)^2+('Laplace-rot'!U16-'Laplace-rot'!U14)^2)</f>
        <v>31.418938683338812</v>
      </c>
      <c r="BC15" s="17">
        <f>SQRT(('Laplace-rot'!W15-'Laplace-rot'!U15)^2+('Laplace-rot'!V16-'Laplace-rot'!V14)^2)</f>
        <v>25.755841910991595</v>
      </c>
      <c r="BD15" s="17">
        <f>SQRT(('Laplace-rot'!X15-'Laplace-rot'!V15)^2+('Laplace-rot'!W16-'Laplace-rot'!W14)^2)</f>
        <v>20.611223192679198</v>
      </c>
      <c r="BE15" s="17">
        <f>SQRT(('Laplace-rot'!Z15-'Laplace-rot'!W15)^2+('Laplace-rot'!X16-'Laplace-rot'!X14)^2)</f>
        <v>21.237077557113906</v>
      </c>
      <c r="BF15" s="17">
        <f>SQRT(('Laplace-rot'!AA15-'Laplace-rot'!X15)^2+('Laplace-rot'!Z16-'Laplace-rot'!Z14)^2)</f>
        <v>17.048857414820343</v>
      </c>
      <c r="BG15" s="17">
        <f>SQRT(('Laplace-rot'!AB15-'Laplace-rot'!Z15)^2+('Laplace-rot'!AA16-'Laplace-rot'!AA14)^2)</f>
        <v>9.331709965638362</v>
      </c>
      <c r="BH15" s="17">
        <f>SQRT(('Laplace-rot'!AC15-'Laplace-rot'!AA15)^2+('Laplace-rot'!AB16-'Laplace-rot'!AB14)^2)</f>
        <v>7.952306166401072</v>
      </c>
      <c r="BI15" s="17">
        <f>SQRT(('Laplace-rot'!AD15-'Laplace-rot'!AB15)^2+('Laplace-rot'!AC16-'Laplace-rot'!AC14)^2)</f>
        <v>6.845444214066097</v>
      </c>
      <c r="BJ15" s="17">
        <f>SQRT(('Laplace-rot'!AE15-'Laplace-rot'!AC15)^2+('Laplace-rot'!AD16-'Laplace-rot'!AD14)^2)</f>
        <v>5.877857336394057</v>
      </c>
      <c r="BK15" s="17">
        <f>SQRT(('Laplace-rot'!AF15-'Laplace-rot'!AD15)^2+('Laplace-rot'!AE16-'Laplace-rot'!AE14)^2)</f>
        <v>4.901531028733321</v>
      </c>
      <c r="BL15" s="17">
        <f>SQRT(('Laplace-rot'!AG15-'Laplace-rot'!AE15)^2+('Laplace-rot'!AF16-'Laplace-rot'!AF14)^2)</f>
        <v>2.1592842125496654</v>
      </c>
      <c r="BQ15" s="9">
        <f>-10*(B15+D15+C14+C16+(D15-C15)/IF((COLUMN(C15)-potaxis)*2+1,(COLUMN(C15)-potaxis)*2+1,1)+(C15-B15)/((COLUMN(C15)-potaxis)*2-1)-4*C15)</f>
        <v>-20.821669192443203</v>
      </c>
      <c r="BR15" s="9">
        <f>-10*(C15+E15+D14+D16+(E15-D15)/IF((COLUMN(D15)-potaxis)*2+1,(COLUMN(D15)-potaxis)*2+1,1)+(D15-C15)/((COLUMN(D15)-potaxis)*2-1)-4*D15)</f>
        <v>0.00010160689965843517</v>
      </c>
      <c r="BS15" s="9">
        <f>-10*(D15+F15+E14+E16+(F15-E15)/IF((COLUMN(E15)-potaxis)*2+1,(COLUMN(E15)-potaxis)*2+1,1)+(E15-D15)/((COLUMN(E15)-potaxis)*2-1)-4*E15)</f>
        <v>9.254809544501086E-05</v>
      </c>
      <c r="BT15" s="9">
        <f>-10*(E15+G15+F14+F16+(G15-F15)/IF((COLUMN(F15)-potaxis)*2+1,(COLUMN(F15)-potaxis)*2+1,1)+(F15-E15)/((COLUMN(F15)-potaxis)*2-1)-4*F15)</f>
        <v>7.96662492774658E-05</v>
      </c>
      <c r="BU15" s="9">
        <f>-10*(F15+H15+G14+G16+(H15-G15)/IF((COLUMN(G15)-potaxis)*2+1,(COLUMN(G15)-potaxis)*2+1,1)+(G15-F15)/((COLUMN(G15)-potaxis)*2-1)-4*G15)</f>
        <v>6.442516109927965E-05</v>
      </c>
      <c r="BV15" s="9">
        <f>-10*(G15+I15+H14+H16+(I15-H15)/IF((COLUMN(H15)-potaxis)*2+1,(COLUMN(H15)-potaxis)*2+1,1)+(H15-G15)/((COLUMN(H15)-potaxis)*2-1)-4*H15)</f>
        <v>4.709599863872427E-05</v>
      </c>
      <c r="BW15" s="9">
        <f>-10*(H15+J15+I14+I16+(J15-I15)/IF((COLUMN(I15)-potaxis)*2+1,(COLUMN(I15)-potaxis)*2+1,1)+(I15-H15)/((COLUMN(I15)-potaxis)*2-1)-4*I15)</f>
        <v>2.80216001158351E-05</v>
      </c>
      <c r="BX15" s="9">
        <f>-10*(I15+K15+J14+J16+(K15-J15)/IF((COLUMN(J15)-potaxis)*2+1,(COLUMN(J15)-potaxis)*2+1,1)+(J15-I15)/((COLUMN(J15)-potaxis)*2-1)-4*J15)</f>
        <v>7.785444040564471E-06</v>
      </c>
      <c r="BY15" s="9">
        <f>-10*(J15+L15+K14+K16+(L15-K15)/IF((COLUMN(K15)-potaxis)*2+1,(COLUMN(K15)-potaxis)*2+1,1)+(K15-J15)/((COLUMN(K15)-potaxis)*2-1)-4*K15)</f>
        <v>-1.2640720257195426E-05</v>
      </c>
      <c r="BZ15" s="9">
        <f>-10*(K15+M15+L14+L16+(M15-L15)/IF((COLUMN(L15)-potaxis)*2+1,(COLUMN(L15)-potaxis)*2+1,1)+(L15-K15)/((COLUMN(L15)-potaxis)*2-1)-4*L15)</f>
        <v>-3.1570271801228955E-05</v>
      </c>
      <c r="CA15" s="9">
        <f>-10*(L15+N15+M14+M16+(N15-M15)/IF((COLUMN(M15)-potaxis)*2+1,(COLUMN(M15)-potaxis)*2+1,1)+(M15-L15)/((COLUMN(M15)-potaxis)*2-1)-4*M15)</f>
        <v>-4.5529021974743955E-05</v>
      </c>
      <c r="CB15" s="9">
        <f>-10*(M15+O15+N14+N16+(O15-N15)/IF((COLUMN(N15)-potaxis)*2+1,(COLUMN(N15)-potaxis)*2+1,1)+(N15-M15)/((COLUMN(N15)-potaxis)*2-1)-4*N15)</f>
        <v>-4.7668573586179264E-05</v>
      </c>
      <c r="CC15" s="9">
        <f>-10*(N15+P15+O14+O16+(P15-O15)/IF((COLUMN(O15)-potaxis)*2+1,(COLUMN(O15)-potaxis)*2+1,1)+(O15-N15)/((COLUMN(O15)-potaxis)*2-1)-4*O15)</f>
        <v>-3.747599009784608E-05</v>
      </c>
      <c r="CD15" s="9">
        <f>-10*(O15+Q15+P14+P16+(Q15-P15)/IF((COLUMN(P15)-potaxis)*2+1,(COLUMN(P15)-potaxis)*2+1,1)+(P15-O15)/((COLUMN(P15)-potaxis)*2-1)-4*P15)</f>
        <v>-3.1173102570392075E-05</v>
      </c>
      <c r="CE15" s="9">
        <f>-10*(P15+R15+Q14+Q16+(R15-Q15)/IF((COLUMN(Q15)-potaxis)*2+1,(COLUMN(Q15)-potaxis)*2+1,1)+(Q15-P15)/((COLUMN(Q15)-potaxis)*2-1)-4*Q15)</f>
        <v>3.3867382853713934E-06</v>
      </c>
      <c r="CF15" s="42">
        <f>OFFSET(CF15,0,2*(rhoaxis-COLUMN(CF15)))</f>
        <v>3.3867382853713934E-06</v>
      </c>
      <c r="CG15" s="9">
        <f>OFFSET(CG15,0,2*(rhoaxis-COLUMN(CG15)))</f>
        <v>-3.1173102570392075E-05</v>
      </c>
      <c r="CH15" s="9">
        <f>OFFSET(CH15,0,2*(rhoaxis-COLUMN(CH15)))</f>
        <v>-3.747599009784608E-05</v>
      </c>
      <c r="CI15" s="9">
        <f>OFFSET(CI15,0,2*(rhoaxis-COLUMN(CI15)))</f>
        <v>-4.7668573586179264E-05</v>
      </c>
      <c r="CJ15" s="9">
        <f>OFFSET(CJ15,0,2*(rhoaxis-COLUMN(CJ15)))</f>
        <v>-4.5529021974743955E-05</v>
      </c>
      <c r="CK15" s="9">
        <f>OFFSET(CK15,0,2*(rhoaxis-COLUMN(CK15)))</f>
        <v>-3.1570271801228955E-05</v>
      </c>
      <c r="CL15" s="9">
        <f>OFFSET(CL15,0,2*(rhoaxis-COLUMN(CL15)))</f>
        <v>-1.2640720257195426E-05</v>
      </c>
      <c r="CM15" s="9">
        <f>OFFSET(CM15,0,2*(rhoaxis-COLUMN(CM15)))</f>
        <v>7.785444040564471E-06</v>
      </c>
      <c r="CN15" s="9">
        <f>OFFSET(CN15,0,2*(rhoaxis-COLUMN(CN15)))</f>
        <v>2.80216001158351E-05</v>
      </c>
      <c r="CO15" s="9">
        <f>OFFSET(CO15,0,2*(rhoaxis-COLUMN(CO15)))</f>
        <v>4.709599863872427E-05</v>
      </c>
      <c r="CP15" s="9">
        <f>OFFSET(CP15,0,2*(rhoaxis-COLUMN(CP15)))</f>
        <v>6.442516109927965E-05</v>
      </c>
      <c r="CQ15" s="9">
        <f>OFFSET(CQ15,0,2*(rhoaxis-COLUMN(CQ15)))</f>
        <v>7.96662492774658E-05</v>
      </c>
      <c r="CR15" s="9">
        <f>OFFSET(CR15,0,2*(rhoaxis-COLUMN(CR15)))</f>
        <v>9.254809544501086E-05</v>
      </c>
      <c r="CS15" s="9">
        <f>OFFSET(CS15,0,2*(rhoaxis-COLUMN(CS15)))</f>
        <v>0.00010160689965843517</v>
      </c>
      <c r="CT15" s="9">
        <f>OFFSET(CT15,0,2*(rhoaxis-COLUMN(CT15)))</f>
        <v>-20.821669192443203</v>
      </c>
      <c r="CX15" s="37">
        <f>BQ15/10*CX$38</f>
        <v>-30.191420329042643</v>
      </c>
      <c r="CY15" s="37">
        <f>BR15/10*CY$38</f>
        <v>0.00013716931453888748</v>
      </c>
      <c r="CZ15" s="37">
        <f>BS15/10*CZ$38</f>
        <v>0.00011568511930626357</v>
      </c>
      <c r="DA15" s="37">
        <f>BT15/10*DA$38</f>
        <v>9.161618666908566E-05</v>
      </c>
      <c r="DB15" s="37">
        <f>BU15/10*DB$38</f>
        <v>6.764641915424363E-05</v>
      </c>
      <c r="DC15" s="37">
        <f>BV15/10*DC$38</f>
        <v>4.4741198706788055E-05</v>
      </c>
      <c r="DD15" s="37">
        <f>BW15/10*DD$38</f>
        <v>2.3818360098459834E-05</v>
      </c>
      <c r="DE15" s="37">
        <f>BX15/10*DE$38</f>
        <v>5.839083030423353E-06</v>
      </c>
      <c r="DF15" s="37">
        <f>BY15/10*DF$38</f>
        <v>-8.216468167177027E-06</v>
      </c>
      <c r="DG15" s="37">
        <f>BZ15/10*DG$38</f>
        <v>-1.7363649490675925E-05</v>
      </c>
      <c r="DH15" s="37">
        <f>CA15/10*DH$38</f>
        <v>-2.048805988863478E-05</v>
      </c>
      <c r="DI15" s="37">
        <f>CB15/10*DI$38</f>
        <v>-1.6684000755162742E-05</v>
      </c>
      <c r="DJ15" s="37">
        <f>CC15/10*DJ$38</f>
        <v>-9.36899752446152E-06</v>
      </c>
      <c r="DK15" s="37">
        <f>CD15/10*DK$38</f>
        <v>-4.675965385558811E-06</v>
      </c>
      <c r="DL15" s="37">
        <f>CE15/10*DL$38</f>
        <v>1.6933691426856967E-07</v>
      </c>
      <c r="DM15" s="15">
        <f>CF15/10*DM$38</f>
        <v>1.6933691426856967E-07</v>
      </c>
      <c r="DN15" s="37">
        <f>CG15/10*DN$38</f>
        <v>-4.675965385558811E-06</v>
      </c>
      <c r="DO15" s="37">
        <f>CH15/10*DO$38</f>
        <v>-9.36899752446152E-06</v>
      </c>
      <c r="DP15" s="37">
        <f>CI15/10*DP$38</f>
        <v>-1.6684000755162742E-05</v>
      </c>
      <c r="DQ15" s="37">
        <f>CJ15/10*DQ$38</f>
        <v>-2.048805988863478E-05</v>
      </c>
      <c r="DR15" s="37">
        <f>CK15/10*DR$38</f>
        <v>-1.7363649490675925E-05</v>
      </c>
      <c r="DS15" s="37">
        <f>CL15/10*DS$38</f>
        <v>-8.216468167177027E-06</v>
      </c>
      <c r="DT15" s="37">
        <f>CM15/10*DT$38</f>
        <v>5.839083030423353E-06</v>
      </c>
      <c r="DU15" s="37">
        <f>CN15/10*DU$38</f>
        <v>2.3818360098459834E-05</v>
      </c>
      <c r="DV15" s="37">
        <f>CO15/10*DV$38</f>
        <v>4.4741198706788055E-05</v>
      </c>
      <c r="DW15" s="37">
        <f>CP15/10*DW$38</f>
        <v>6.764641915424363E-05</v>
      </c>
      <c r="DX15" s="37">
        <f>CQ15/10*DX$38</f>
        <v>9.161618666908566E-05</v>
      </c>
      <c r="DY15" s="37">
        <f>CR15/10*DY$38</f>
        <v>0.00011568511930626357</v>
      </c>
      <c r="DZ15" s="37">
        <f>CS15/10*DZ$38</f>
        <v>0.00013716931453888748</v>
      </c>
      <c r="EA15" s="37">
        <f>CT15/10*EA$38</f>
        <v>-30.191420329042643</v>
      </c>
    </row>
    <row r="16" spans="2:131" ht="19.5" customHeight="1">
      <c r="B16" s="44">
        <f>C16</f>
        <v>0</v>
      </c>
      <c r="C16" s="40">
        <v>0</v>
      </c>
      <c r="D16" s="13">
        <f>IF(gate,(C16+E16+D15+D17+(E16-D16)/IF((COLUMN(D16)-potaxis)*2+1,(COLUMN(D16)-potaxis)*2+1,1)+(D16-C16)/((COLUMN(D16)-potaxis)*2-1))*gam4-D16*gamm1,0)</f>
        <v>2.5314062251742233</v>
      </c>
      <c r="E16" s="13">
        <f>IF(gate,(D16+F16+E15+E17+(F16-E16)/IF((COLUMN(E16)-potaxis)*2+1,(COLUMN(E16)-potaxis)*2+1,1)+(E16-D16)/((COLUMN(E16)-potaxis)*2-1))*gam4-E16*gamm1,0)</f>
        <v>5.411759250143575</v>
      </c>
      <c r="F16" s="13">
        <f>IF(gate,(E16+G16+F15+F17+(G16-F16)/IF((COLUMN(F16)-potaxis)*2+1,(COLUMN(F16)-potaxis)*2+1,1)+(F16-E16)/((COLUMN(F16)-potaxis)*2-1))*gam4-F16*gamm1,0)</f>
        <v>8.72859232775136</v>
      </c>
      <c r="G16" s="13">
        <f>IF(gate,(F16+H16+G15+G17+(H16-G16)/IF((COLUMN(G16)-potaxis)*2+1,(COLUMN(G16)-potaxis)*2+1,1)+(G16-F16)/((COLUMN(G16)-potaxis)*2-1))*gam4-G16*gamm1,0)</f>
        <v>12.56547302916967</v>
      </c>
      <c r="H16" s="13">
        <f>IF(gate,(G16+I16+H15+H17+(I16-H16)/IF((COLUMN(H16)-potaxis)*2+1,(COLUMN(H16)-potaxis)*2+1,1)+(H16-G16)/((COLUMN(H16)-potaxis)*2-1))*gam4-H16*gamm1,0)</f>
        <v>17.03982960214008</v>
      </c>
      <c r="I16" s="13">
        <f>IF(gate,(H16+J16+I15+I17+(J16-I16)/IF((COLUMN(I16)-potaxis)*2+1,(COLUMN(I16)-potaxis)*2+1,1)+(I16-H16)/((COLUMN(I16)-potaxis)*2-1))*gam4-I16*gamm1,0)</f>
        <v>22.321867235847762</v>
      </c>
      <c r="J16" s="13">
        <f>IF(gate,(I16+K16+J15+J17+(K16-J16)/IF((COLUMN(J16)-potaxis)*2+1,(COLUMN(J16)-potaxis)*2+1,1)+(J16-I16)/((COLUMN(J16)-potaxis)*2-1))*gam4-J16*gamm1,0)</f>
        <v>28.656666369215728</v>
      </c>
      <c r="K16" s="13">
        <f>IF(gate,(J16+L16+K15+K17+(L16-K16)/IF((COLUMN(K16)-potaxis)*2+1,(COLUMN(K16)-potaxis)*2+1,1)+(K16-J16)/((COLUMN(K16)-potaxis)*2-1))*gam4-K16*gamm1,0)</f>
        <v>36.39880823237358</v>
      </c>
      <c r="L16" s="13">
        <f>IF(gate,(K16+M16+L15+L17+(M16-L16)/IF((COLUMN(L16)-potaxis)*2+1,(COLUMN(L16)-potaxis)*2+1,1)+(L16-K16)/((COLUMN(L16)-potaxis)*2-1))*gam4-L16*gamm1,0)</f>
        <v>46.05271919226833</v>
      </c>
      <c r="M16" s="13">
        <f>IF(gate,(L16+N16+M15+M17+(N16-M16)/IF((COLUMN(M16)-potaxis)*2+1,(COLUMN(M16)-potaxis)*2+1,1)+(M16-L16)/((COLUMN(M16)-potaxis)*2-1))*gam4-M16*gamm1,0)</f>
        <v>58.199992948889495</v>
      </c>
      <c r="N16" s="13">
        <f>IF(gate,(M16+O16+N15+N17+(O16-N16)/IF((COLUMN(N16)-potaxis)*2+1,(COLUMN(N16)-potaxis)*2+1,1)+(N16-M16)/((COLUMN(N16)-potaxis)*2-1))*gam4-N16*gamm1,0)</f>
        <v>72.39161829257516</v>
      </c>
      <c r="O16" s="13">
        <f>IF(gate,(N16+P16+O15+O17+(P16-O16)/IF((COLUMN(O16)-potaxis)*2+1,(COLUMN(O16)-potaxis)*2+1,1)+(O16-N16)/((COLUMN(O16)-potaxis)*2-1))*gam4-O16*gamm1,0)</f>
        <v>78.25276102041633</v>
      </c>
      <c r="P16" s="13">
        <f>IF(gate,(O16+Q16+P15+P17+(Q16-P16)/IF((COLUMN(P16)-potaxis)*2+1,(COLUMN(P16)-potaxis)*2+1,1)+(P16-O16)/((COLUMN(P16)-potaxis)*2-1))*gam4-P16*gamm1,0)</f>
        <v>80.91449590267854</v>
      </c>
      <c r="Q16" s="13">
        <f>IF(gate,(P16+R16+Q15+Q17+(R16-Q16)/IF((COLUMN(Q16)-potaxis)*2+1,(COLUMN(Q16)-potaxis)*2+1,1)+(Q16-P16)/((COLUMN(Q16)-potaxis)*2-1))*gam4-Q16*gamm1,0)</f>
        <v>82.17620360842469</v>
      </c>
      <c r="R16" s="35">
        <f>OFFSET(R16,0,2*(potaxis-COLUMN(R16)))</f>
        <v>82.17620187486838</v>
      </c>
      <c r="S16" s="13">
        <f>OFFSET(S16,0,2*(potaxis-COLUMN(S16)))</f>
        <v>80.91449590267854</v>
      </c>
      <c r="T16" s="13">
        <f>OFFSET(T16,0,2*(potaxis-COLUMN(T16)))</f>
        <v>78.25276102041633</v>
      </c>
      <c r="U16" s="13">
        <f>OFFSET(U16,0,2*(potaxis-COLUMN(U16)))</f>
        <v>72.39161829257516</v>
      </c>
      <c r="V16" s="13">
        <f>OFFSET(V16,0,2*(potaxis-COLUMN(V16)))</f>
        <v>58.199992948889495</v>
      </c>
      <c r="W16" s="13">
        <f>OFFSET(W16,0,2*(potaxis-COLUMN(W16)))</f>
        <v>46.05271919226833</v>
      </c>
      <c r="X16" s="13">
        <f>OFFSET(X16,0,2*(potaxis-COLUMN(X16)))</f>
        <v>36.39880823237358</v>
      </c>
      <c r="Y16" s="13">
        <f>OFFSET(Y16,0,2*(potaxis-COLUMN(Y16)))</f>
        <v>28.656666369215728</v>
      </c>
      <c r="Z16" s="13">
        <f>OFFSET(Z16,0,2*(potaxis-COLUMN(Z16)))</f>
        <v>22.321867235847762</v>
      </c>
      <c r="AA16" s="13">
        <f>OFFSET(AA16,0,2*(potaxis-COLUMN(AA16)))</f>
        <v>17.03982960214008</v>
      </c>
      <c r="AB16" s="13">
        <f>OFFSET(AB16,0,2*(potaxis-COLUMN(AB16)))</f>
        <v>12.56547302916967</v>
      </c>
      <c r="AC16" s="13">
        <f>OFFSET(AC16,0,2*(potaxis-COLUMN(AC16)))</f>
        <v>8.72859232775136</v>
      </c>
      <c r="AD16" s="13">
        <f>OFFSET(AD16,0,2*(potaxis-COLUMN(AD16)))</f>
        <v>5.411759250143575</v>
      </c>
      <c r="AE16" s="13">
        <f>OFFSET(AE16,0,2*(potaxis-COLUMN(AE16)))</f>
        <v>2.5314062251742233</v>
      </c>
      <c r="AF16" s="13">
        <f>OFFSET(AF16,0,2*(potaxis-COLUMN(AF16)))</f>
        <v>0</v>
      </c>
      <c r="AG16" s="44">
        <f>AF16</f>
        <v>0</v>
      </c>
      <c r="AJ16" s="17">
        <f>SQRT(('Laplace-rot'!D16-'Laplace-rot'!B16)^2+('Laplace-rot'!C17-'Laplace-rot'!C15)^2)</f>
        <v>2.5314062251742233</v>
      </c>
      <c r="AK16" s="17">
        <f>SQRT(('Laplace-rot'!E16-'Laplace-rot'!C16)^2+('Laplace-rot'!D17-'Laplace-rot'!D15)^2)</f>
        <v>5.444533428020373</v>
      </c>
      <c r="AL16" s="17">
        <f>SQRT(('Laplace-rot'!F16-'Laplace-rot'!D16)^2+('Laplace-rot'!E17-'Laplace-rot'!E15)^2)</f>
        <v>6.286379718926531</v>
      </c>
      <c r="AM16" s="17">
        <f>SQRT(('Laplace-rot'!G16-'Laplace-rot'!E16)^2+('Laplace-rot'!F17-'Laplace-rot'!F15)^2)</f>
        <v>7.317144083690313</v>
      </c>
      <c r="AN16" s="17">
        <f>SQRT(('Laplace-rot'!H16-'Laplace-rot'!F16)^2+('Laplace-rot'!G17-'Laplace-rot'!G15)^2)</f>
        <v>8.587166276846498</v>
      </c>
      <c r="AO16" s="17">
        <f>SQRT(('Laplace-rot'!I16-'Laplace-rot'!G16)^2+('Laplace-rot'!H17-'Laplace-rot'!H15)^2)</f>
        <v>10.210904119694227</v>
      </c>
      <c r="AP16" s="17">
        <f>SQRT(('Laplace-rot'!J16-'Laplace-rot'!H16)^2+('Laplace-rot'!I17-'Laplace-rot'!I15)^2)</f>
        <v>12.359081915756455</v>
      </c>
      <c r="AQ16" s="17">
        <f>SQRT(('Laplace-rot'!K16-'Laplace-rot'!I16)^2+('Laplace-rot'!J17-'Laplace-rot'!J15)^2)</f>
        <v>15.296237878055463</v>
      </c>
      <c r="AR16" s="17">
        <f>SQRT(('Laplace-rot'!L16-'Laplace-rot'!J16)^2+('Laplace-rot'!K17-'Laplace-rot'!K15)^2)</f>
        <v>19.458299134693846</v>
      </c>
      <c r="AS16" s="17">
        <f>SQRT(('Laplace-rot'!M16-'Laplace-rot'!K16)^2+('Laplace-rot'!L17-'Laplace-rot'!L15)^2)</f>
        <v>25.560899605675395</v>
      </c>
      <c r="AT16" s="17">
        <f>SQRT(('Laplace-rot'!N16-'Laplace-rot'!L16)^2+('Laplace-rot'!M17-'Laplace-rot'!M15)^2)</f>
        <v>34.5605166089442</v>
      </c>
      <c r="AU16" s="17">
        <f>SQRT(('Laplace-rot'!O16-'Laplace-rot'!M16)^2+('Laplace-rot'!N17-'Laplace-rot'!N15)^2)</f>
        <v>48.477350256971626</v>
      </c>
      <c r="AV16" s="17">
        <f>SQRT(('Laplace-rot'!P16-'Laplace-rot'!N16)^2+('Laplace-rot'!O17-'Laplace-rot'!O15)^2)</f>
        <v>39.58126867114178</v>
      </c>
      <c r="AW16" s="17">
        <f>SQRT(('Laplace-rot'!Q16-'Laplace-rot'!O16)^2+('Laplace-rot'!P17-'Laplace-rot'!P15)^2)</f>
        <v>35.69099773847873</v>
      </c>
      <c r="AX16" s="17">
        <f>SQRT(('Laplace-rot'!R16-'Laplace-rot'!P16)^2+('Laplace-rot'!Q17-'Laplace-rot'!Q15)^2)</f>
        <v>33.778603298225306</v>
      </c>
      <c r="AY16" s="17">
        <f>SQRT(('Laplace-rot'!S16-'Laplace-rot'!Q16)^2+('Laplace-rot'!R17-'Laplace-rot'!R15)^2)</f>
        <v>33.778604053238865</v>
      </c>
      <c r="AZ16" s="17">
        <f>SQRT(('Laplace-rot'!T16-'Laplace-rot'!R16)^2+('Laplace-rot'!S17-'Laplace-rot'!S15)^2)</f>
        <v>35.69099754791227</v>
      </c>
      <c r="BA16" s="17">
        <f>SQRT(('Laplace-rot'!U16-'Laplace-rot'!S16)^2+('Laplace-rot'!T17-'Laplace-rot'!T15)^2)</f>
        <v>39.58126867114178</v>
      </c>
      <c r="BB16" s="17">
        <f>SQRT(('Laplace-rot'!V16-'Laplace-rot'!T16)^2+('Laplace-rot'!U17-'Laplace-rot'!U15)^2)</f>
        <v>48.477350256971626</v>
      </c>
      <c r="BC16" s="17">
        <f>SQRT(('Laplace-rot'!W16-'Laplace-rot'!U16)^2+('Laplace-rot'!V17-'Laplace-rot'!V15)^2)</f>
        <v>34.5605166089442</v>
      </c>
      <c r="BD16" s="17">
        <f>SQRT(('Laplace-rot'!X16-'Laplace-rot'!V16)^2+('Laplace-rot'!W17-'Laplace-rot'!W15)^2)</f>
        <v>25.560899605675395</v>
      </c>
      <c r="BE16" s="17">
        <f>SQRT(('Laplace-rot'!Z16-'Laplace-rot'!W16)^2+('Laplace-rot'!X17-'Laplace-rot'!X15)^2)</f>
        <v>25.28153646379786</v>
      </c>
      <c r="BF16" s="17">
        <f>SQRT(('Laplace-rot'!AA16-'Laplace-rot'!X16)^2+('Laplace-rot'!Z17-'Laplace-rot'!Z15)^2)</f>
        <v>19.81327996403763</v>
      </c>
      <c r="BG16" s="17">
        <f>SQRT(('Laplace-rot'!AB16-'Laplace-rot'!Z16)^2+('Laplace-rot'!AA17-'Laplace-rot'!AA15)^2)</f>
        <v>10.210904119694227</v>
      </c>
      <c r="BH16" s="17">
        <f>SQRT(('Laplace-rot'!AC16-'Laplace-rot'!AA16)^2+('Laplace-rot'!AB17-'Laplace-rot'!AB15)^2)</f>
        <v>8.587166276846498</v>
      </c>
      <c r="BI16" s="17">
        <f>SQRT(('Laplace-rot'!AD16-'Laplace-rot'!AB16)^2+('Laplace-rot'!AC17-'Laplace-rot'!AC15)^2)</f>
        <v>7.317144083690313</v>
      </c>
      <c r="BJ16" s="17">
        <f>SQRT(('Laplace-rot'!AE16-'Laplace-rot'!AC16)^2+('Laplace-rot'!AD17-'Laplace-rot'!AD15)^2)</f>
        <v>6.286379718926531</v>
      </c>
      <c r="BK16" s="17">
        <f>SQRT(('Laplace-rot'!AF16-'Laplace-rot'!AD16)^2+('Laplace-rot'!AE17-'Laplace-rot'!AE15)^2)</f>
        <v>5.444533428020373</v>
      </c>
      <c r="BL16" s="17">
        <f>SQRT(('Laplace-rot'!AG16-'Laplace-rot'!AE16)^2+('Laplace-rot'!AF17-'Laplace-rot'!AF15)^2)</f>
        <v>2.5314062251742233</v>
      </c>
      <c r="BQ16" s="9">
        <f>-10*(B16+D16+C15+C17+(D16-C16)/IF((COLUMN(C16)-potaxis)*2+1,(COLUMN(C16)-potaxis)*2+1,1)+(C16-B16)/((COLUMN(C16)-potaxis)*2-1)-4*C16)</f>
        <v>-24.409988599894294</v>
      </c>
      <c r="BR16" s="9">
        <f>-10*(C16+E16+D15+D17+(E16-D16)/IF((COLUMN(D16)-potaxis)*2+1,(COLUMN(D16)-potaxis)*2+1,1)+(D16-C16)/((COLUMN(D16)-potaxis)*2-1)-4*D16)</f>
        <v>-7.41821891914185E-05</v>
      </c>
      <c r="BS16" s="9">
        <f>-10*(D16+F16+E15+E17+(F16-E16)/IF((COLUMN(E16)-potaxis)*2+1,(COLUMN(E16)-potaxis)*2+1,1)+(E16-D16)/((COLUMN(E16)-potaxis)*2-1)-4*E16)</f>
        <v>1.1628152556397708E-05</v>
      </c>
      <c r="BT16" s="9">
        <f>-10*(E16+G16+F15+F17+(G16-F16)/IF((COLUMN(F16)-potaxis)*2+1,(COLUMN(F16)-potaxis)*2+1,1)+(F16-E16)/((COLUMN(F16)-potaxis)*2-1)-4*F16)</f>
        <v>4.1171470925860376E-05</v>
      </c>
      <c r="BU16" s="9">
        <f>-10*(F16+H16+G15+G17+(H16-G16)/IF((COLUMN(G16)-potaxis)*2+1,(COLUMN(G16)-potaxis)*2+1,1)+(G16-F16)/((COLUMN(G16)-potaxis)*2-1)-4*G16)</f>
        <v>6.334924364637118E-05</v>
      </c>
      <c r="BV16" s="9">
        <f>-10*(G16+I16+H15+H17+(I16-H16)/IF((COLUMN(H16)-potaxis)*2+1,(COLUMN(H16)-potaxis)*2+1,1)+(H16-G16)/((COLUMN(H16)-potaxis)*2-1)-4*H16)</f>
        <v>7.818357246947016E-05</v>
      </c>
      <c r="BW16" s="9">
        <f>-10*(H16+J16+I15+I17+(J16-I16)/IF((COLUMN(I16)-potaxis)*2+1,(COLUMN(I16)-potaxis)*2+1,1)+(I16-H16)/((COLUMN(I16)-potaxis)*2-1)-4*I16)</f>
        <v>8.592877634328033E-05</v>
      </c>
      <c r="BX16" s="9">
        <f>-10*(I16+K16+J15+J17+(K16-J16)/IF((COLUMN(J16)-potaxis)*2+1,(COLUMN(J16)-potaxis)*2+1,1)+(J16-I16)/((COLUMN(J16)-potaxis)*2-1)-4*J16)</f>
        <v>8.672673672549536E-05</v>
      </c>
      <c r="BY16" s="9">
        <f>-10*(J16+L16+K15+K17+(L16-K16)/IF((COLUMN(K16)-potaxis)*2+1,(COLUMN(K16)-potaxis)*2+1,1)+(K16-J16)/((COLUMN(K16)-potaxis)*2-1)-4*K16)</f>
        <v>8.035435428155324E-05</v>
      </c>
      <c r="BZ16" s="9">
        <f>-10*(K16+M16+L15+L17+(M16-L16)/IF((COLUMN(L16)-potaxis)*2+1,(COLUMN(L16)-potaxis)*2+1,1)+(L16-K16)/((COLUMN(L16)-potaxis)*2-1)-4*L16)</f>
        <v>6.569011134160974E-05</v>
      </c>
      <c r="CA16" s="9">
        <f>-10*(L16+N16+M15+M17+(N16-M16)/IF((COLUMN(M16)-potaxis)*2+1,(COLUMN(M16)-potaxis)*2+1,1)+(M16-L16)/((COLUMN(M16)-potaxis)*2-1)-4*M16)</f>
        <v>3.871014627065961E-05</v>
      </c>
      <c r="CB16" s="9">
        <f>-10*(M16+O16+N15+N17+(O16-N16)/IF((COLUMN(N16)-potaxis)*2+1,(COLUMN(N16)-potaxis)*2+1,1)+(N16-M16)/((COLUMN(N16)-potaxis)*2-1)-4*N16)</f>
        <v>2.5318721554867807E-05</v>
      </c>
      <c r="CC16" s="9">
        <f>-10*(N16+P16+O15+O17+(P16-O16)/IF((COLUMN(O16)-potaxis)*2+1,(COLUMN(O16)-potaxis)*2+1,1)+(O16-N16)/((COLUMN(O16)-potaxis)*2-1)-4*O16)</f>
        <v>5.359551096262294E-06</v>
      </c>
      <c r="CD16" s="9">
        <f>-10*(O16+Q16+P15+P17+(Q16-P16)/IF((COLUMN(P16)-potaxis)*2+1,(COLUMN(P16)-potaxis)*2+1,1)+(P16-O16)/((COLUMN(P16)-potaxis)*2-1)-4*P16)</f>
        <v>6.03699220391718E-06</v>
      </c>
      <c r="CE16" s="9">
        <f>-10*(P16+R16+Q15+Q17+(R16-Q16)/IF((COLUMN(Q16)-potaxis)*2+1,(COLUMN(Q16)-potaxis)*2+1,1)+(Q16-P16)/((COLUMN(Q16)-potaxis)*2-1)-4*Q16)</f>
        <v>3.5537593703338644E-05</v>
      </c>
      <c r="CF16" s="42">
        <f>OFFSET(CF16,0,2*(rhoaxis-COLUMN(CF16)))</f>
        <v>3.5537593703338644E-05</v>
      </c>
      <c r="CG16" s="9">
        <f>OFFSET(CG16,0,2*(rhoaxis-COLUMN(CG16)))</f>
        <v>6.03699220391718E-06</v>
      </c>
      <c r="CH16" s="9">
        <f>OFFSET(CH16,0,2*(rhoaxis-COLUMN(CH16)))</f>
        <v>5.359551096262294E-06</v>
      </c>
      <c r="CI16" s="9">
        <f>OFFSET(CI16,0,2*(rhoaxis-COLUMN(CI16)))</f>
        <v>2.5318721554867807E-05</v>
      </c>
      <c r="CJ16" s="9">
        <f>OFFSET(CJ16,0,2*(rhoaxis-COLUMN(CJ16)))</f>
        <v>3.871014627065961E-05</v>
      </c>
      <c r="CK16" s="9">
        <f>OFFSET(CK16,0,2*(rhoaxis-COLUMN(CK16)))</f>
        <v>6.569011134160974E-05</v>
      </c>
      <c r="CL16" s="9">
        <f>OFFSET(CL16,0,2*(rhoaxis-COLUMN(CL16)))</f>
        <v>8.035435428155324E-05</v>
      </c>
      <c r="CM16" s="9">
        <f>OFFSET(CM16,0,2*(rhoaxis-COLUMN(CM16)))</f>
        <v>8.672673672549536E-05</v>
      </c>
      <c r="CN16" s="9">
        <f>OFFSET(CN16,0,2*(rhoaxis-COLUMN(CN16)))</f>
        <v>8.592877634328033E-05</v>
      </c>
      <c r="CO16" s="9">
        <f>OFFSET(CO16,0,2*(rhoaxis-COLUMN(CO16)))</f>
        <v>7.818357246947016E-05</v>
      </c>
      <c r="CP16" s="9">
        <f>OFFSET(CP16,0,2*(rhoaxis-COLUMN(CP16)))</f>
        <v>6.334924364637118E-05</v>
      </c>
      <c r="CQ16" s="9">
        <f>OFFSET(CQ16,0,2*(rhoaxis-COLUMN(CQ16)))</f>
        <v>4.1171470925860376E-05</v>
      </c>
      <c r="CR16" s="9">
        <f>OFFSET(CR16,0,2*(rhoaxis-COLUMN(CR16)))</f>
        <v>1.1628152556397708E-05</v>
      </c>
      <c r="CS16" s="9">
        <f>OFFSET(CS16,0,2*(rhoaxis-COLUMN(CS16)))</f>
        <v>-7.41821891914185E-05</v>
      </c>
      <c r="CT16" s="9">
        <f>OFFSET(CT16,0,2*(rhoaxis-COLUMN(CT16)))</f>
        <v>-24.409988599894294</v>
      </c>
      <c r="CX16" s="37">
        <f>BQ16/10*CX$38</f>
        <v>-35.394483469846726</v>
      </c>
      <c r="CY16" s="37">
        <f>BR16/10*CY$38</f>
        <v>-0.00010014595540841498</v>
      </c>
      <c r="CZ16" s="37">
        <f>BS16/10*CZ$38</f>
        <v>1.4535190695497135E-05</v>
      </c>
      <c r="DA16" s="37">
        <f>BT16/10*DA$38</f>
        <v>4.734719156473943E-05</v>
      </c>
      <c r="DB16" s="37">
        <f>BU16/10*DB$38</f>
        <v>6.651670582868974E-05</v>
      </c>
      <c r="DC16" s="37">
        <f>BV16/10*DC$38</f>
        <v>7.427439384599666E-05</v>
      </c>
      <c r="DD16" s="37">
        <f>BW16/10*DD$38</f>
        <v>7.303945989178828E-05</v>
      </c>
      <c r="DE16" s="37">
        <f>BX16/10*DE$38</f>
        <v>6.504505254412152E-05</v>
      </c>
      <c r="DF16" s="37">
        <f>BY16/10*DF$38</f>
        <v>5.223033028300961E-05</v>
      </c>
      <c r="DG16" s="37">
        <f>BZ16/10*DG$38</f>
        <v>3.6129561237885355E-05</v>
      </c>
      <c r="DH16" s="37">
        <f>CA16/10*DH$38</f>
        <v>1.7419565821796823E-05</v>
      </c>
      <c r="DI16" s="37">
        <f>CB16/10*DI$38</f>
        <v>8.861552544203732E-06</v>
      </c>
      <c r="DJ16" s="37">
        <f>CC16/10*DJ$38</f>
        <v>1.3398877740655735E-06</v>
      </c>
      <c r="DK16" s="37">
        <f>CD16/10*DK$38</f>
        <v>9.05548830587577E-07</v>
      </c>
      <c r="DL16" s="37">
        <f>CE16/10*DL$38</f>
        <v>1.7768796851669322E-06</v>
      </c>
      <c r="DM16" s="15">
        <f>CF16/10*DM$38</f>
        <v>1.7768796851669322E-06</v>
      </c>
      <c r="DN16" s="37">
        <f>CG16/10*DN$38</f>
        <v>9.05548830587577E-07</v>
      </c>
      <c r="DO16" s="37">
        <f>CH16/10*DO$38</f>
        <v>1.3398877740655735E-06</v>
      </c>
      <c r="DP16" s="37">
        <f>CI16/10*DP$38</f>
        <v>8.861552544203732E-06</v>
      </c>
      <c r="DQ16" s="37">
        <f>CJ16/10*DQ$38</f>
        <v>1.7419565821796823E-05</v>
      </c>
      <c r="DR16" s="37">
        <f>CK16/10*DR$38</f>
        <v>3.6129561237885355E-05</v>
      </c>
      <c r="DS16" s="37">
        <f>CL16/10*DS$38</f>
        <v>5.223033028300961E-05</v>
      </c>
      <c r="DT16" s="37">
        <f>CM16/10*DT$38</f>
        <v>6.504505254412152E-05</v>
      </c>
      <c r="DU16" s="37">
        <f>CN16/10*DU$38</f>
        <v>7.303945989178828E-05</v>
      </c>
      <c r="DV16" s="37">
        <f>CO16/10*DV$38</f>
        <v>7.427439384599666E-05</v>
      </c>
      <c r="DW16" s="37">
        <f>CP16/10*DW$38</f>
        <v>6.651670582868974E-05</v>
      </c>
      <c r="DX16" s="37">
        <f>CQ16/10*DX$38</f>
        <v>4.734719156473943E-05</v>
      </c>
      <c r="DY16" s="37">
        <f>CR16/10*DY$38</f>
        <v>1.4535190695497135E-05</v>
      </c>
      <c r="DZ16" s="37">
        <f>CS16/10*DZ$38</f>
        <v>-0.00010014595540841498</v>
      </c>
      <c r="EA16" s="37">
        <f>CT16/10*EA$38</f>
        <v>-35.394483469846726</v>
      </c>
    </row>
    <row r="17" spans="2:131" ht="19.5" customHeight="1">
      <c r="B17" s="44">
        <f>C17</f>
        <v>0</v>
      </c>
      <c r="C17" s="40">
        <v>0</v>
      </c>
      <c r="D17" s="13">
        <f>IF(gate,(C17+E17+D16+D18+(E17-D17)/IF((COLUMN(D17)-potaxis)*2+1,(COLUMN(D17)-potaxis)*2+1,1)+(D17-C17)/((COLUMN(D17)-potaxis)*2-1))*gam4-D17*gamm1,0)</f>
        <v>2.7557790300600313</v>
      </c>
      <c r="E17" s="13">
        <f>IF(gate,(D17+F17+E16+E18+(F17-E17)/IF((COLUMN(E17)-potaxis)*2+1,(COLUMN(E17)-potaxis)*2+1,1)+(E17-D17)/((COLUMN(E17)-potaxis)*2-1))*gam4-E17*gamm1,0)</f>
        <v>5.845612474995487</v>
      </c>
      <c r="F17" s="13">
        <f>IF(gate,(E17+G17+F16+F18+(G17-F17)/IF((COLUMN(F17)-potaxis)*2+1,(COLUMN(F17)-potaxis)*2+1,1)+(F17-E17)/((COLUMN(F17)-potaxis)*2-1))*gam4-F17*gamm1,0)</f>
        <v>9.393793019227715</v>
      </c>
      <c r="G17" s="13">
        <f>IF(gate,(F17+H17+G16+G18+(H17-G17)/IF((COLUMN(G17)-potaxis)*2+1,(COLUMN(G17)-potaxis)*2+1,1)+(G17-F17)/((COLUMN(G17)-potaxis)*2-1))*gam4-G17*gamm1,0)</f>
        <v>13.525463878382777</v>
      </c>
      <c r="H17" s="13">
        <f>IF(gate,(G17+I17+H16+H18+(I17-H17)/IF((COLUMN(H17)-potaxis)*2+1,(COLUMN(H17)-potaxis)*2+1,1)+(H17-G17)/((COLUMN(H17)-potaxis)*2-1))*gam4-H17*gamm1,0)</f>
        <v>18.400832180586985</v>
      </c>
      <c r="I17" s="13">
        <f>IF(gate,(H17+J17+I16+I18+(J17-I17)/IF((COLUMN(I17)-potaxis)*2+1,(COLUMN(I17)-potaxis)*2+1,1)+(I17-H17)/((COLUMN(I17)-potaxis)*2-1))*gam4-I17*gamm1,0)</f>
        <v>24.249433757792783</v>
      </c>
      <c r="J17" s="13">
        <f>IF(gate,(I17+K17+J16+J18+(K17-J17)/IF((COLUMN(J17)-potaxis)*2+1,(COLUMN(J17)-potaxis)*2+1,1)+(J17-I17)/((COLUMN(J17)-potaxis)*2-1))*gam4-J17*gamm1,0)</f>
        <v>31.419724296980768</v>
      </c>
      <c r="K17" s="13">
        <f>IF(gate,(J17+L17+K16+K18+(L17-K17)/IF((COLUMN(K17)-potaxis)*2+1,(COLUMN(K17)-potaxis)*2+1,1)+(K17-J17)/((COLUMN(K17)-potaxis)*2-1))*gam4-K17*gamm1,0)</f>
        <v>40.4806488672505</v>
      </c>
      <c r="L17" s="13">
        <f>IF(gate,(K17+M17+L16+L18+(M17-L17)/IF((COLUMN(L17)-potaxis)*2+1,(COLUMN(L17)-potaxis)*2+1,1)+(L17-K17)/((COLUMN(L17)-potaxis)*2-1))*gam4-L17*gamm1,0)</f>
        <v>52.48774935765071</v>
      </c>
      <c r="M17" s="13">
        <f>IF(gate,(L17+N17+M16+M18+(N17-M17)/IF((COLUMN(M17)-potaxis)*2+1,(COLUMN(M17)-potaxis)*2+1,1)+(M17-L17)/((COLUMN(M17)-potaxis)*2-1))*gam4-M17*gamm1,0)</f>
        <v>69.8602261749937</v>
      </c>
      <c r="N17" s="13">
        <f>foo</f>
        <v>100</v>
      </c>
      <c r="O17" s="13">
        <f>foo</f>
        <v>100</v>
      </c>
      <c r="P17" s="13">
        <f>foo</f>
        <v>100</v>
      </c>
      <c r="Q17" s="13">
        <f>foo</f>
        <v>100</v>
      </c>
      <c r="R17" s="35">
        <f>OFFSET(R17,0,2*(potaxis-COLUMN(R17)))</f>
        <v>100</v>
      </c>
      <c r="S17" s="13">
        <f>OFFSET(S17,0,2*(potaxis-COLUMN(S17)))</f>
        <v>100</v>
      </c>
      <c r="T17" s="13">
        <f>OFFSET(T17,0,2*(potaxis-COLUMN(T17)))</f>
        <v>100</v>
      </c>
      <c r="U17" s="13">
        <f>OFFSET(U17,0,2*(potaxis-COLUMN(U17)))</f>
        <v>100</v>
      </c>
      <c r="V17" s="13">
        <f>OFFSET(V17,0,2*(potaxis-COLUMN(V17)))</f>
        <v>69.8602261749937</v>
      </c>
      <c r="W17" s="13">
        <f>OFFSET(W17,0,2*(potaxis-COLUMN(W17)))</f>
        <v>52.48774935765071</v>
      </c>
      <c r="X17" s="13">
        <f>OFFSET(X17,0,2*(potaxis-COLUMN(X17)))</f>
        <v>40.4806488672505</v>
      </c>
      <c r="Y17" s="13">
        <f>OFFSET(Y17,0,2*(potaxis-COLUMN(Y17)))</f>
        <v>31.419724296980768</v>
      </c>
      <c r="Z17" s="13">
        <f>OFFSET(Z17,0,2*(potaxis-COLUMN(Z17)))</f>
        <v>24.249433757792783</v>
      </c>
      <c r="AA17" s="13">
        <f>OFFSET(AA17,0,2*(potaxis-COLUMN(AA17)))</f>
        <v>18.400832180586985</v>
      </c>
      <c r="AB17" s="13">
        <f>OFFSET(AB17,0,2*(potaxis-COLUMN(AB17)))</f>
        <v>13.525463878382777</v>
      </c>
      <c r="AC17" s="13">
        <f>OFFSET(AC17,0,2*(potaxis-COLUMN(AC17)))</f>
        <v>9.393793019227715</v>
      </c>
      <c r="AD17" s="13">
        <f>OFFSET(AD17,0,2*(potaxis-COLUMN(AD17)))</f>
        <v>5.845612474995487</v>
      </c>
      <c r="AE17" s="13">
        <f>OFFSET(AE17,0,2*(potaxis-COLUMN(AE17)))</f>
        <v>2.7557790300600313</v>
      </c>
      <c r="AF17" s="13">
        <f>OFFSET(AF17,0,2*(potaxis-COLUMN(AF17)))</f>
        <v>0</v>
      </c>
      <c r="AG17" s="44">
        <f>AF17</f>
        <v>0</v>
      </c>
      <c r="AJ17" s="17">
        <f>SQRT(('Laplace-rot'!D17-'Laplace-rot'!B17)^2+('Laplace-rot'!C18-'Laplace-rot'!C16)^2)</f>
        <v>2.7557790300600313</v>
      </c>
      <c r="AK17" s="17">
        <f>SQRT(('Laplace-rot'!E17-'Laplace-rot'!C17)^2+('Laplace-rot'!D18-'Laplace-rot'!D16)^2)</f>
        <v>5.855029563989109</v>
      </c>
      <c r="AL17" s="17">
        <f>SQRT(('Laplace-rot'!F17-'Laplace-rot'!D17)^2+('Laplace-rot'!E18-'Laplace-rot'!E16)^2)</f>
        <v>6.672349595282164</v>
      </c>
      <c r="AM17" s="17">
        <f>SQRT(('Laplace-rot'!G17-'Laplace-rot'!E17)^2+('Laplace-rot'!F18-'Laplace-rot'!F16)^2)</f>
        <v>7.755773903671895</v>
      </c>
      <c r="AN17" s="17">
        <f>SQRT(('Laplace-rot'!H17-'Laplace-rot'!F17)^2+('Laplace-rot'!G18-'Laplace-rot'!G16)^2)</f>
        <v>9.149422848410385</v>
      </c>
      <c r="AO17" s="17">
        <f>SQRT(('Laplace-rot'!I17-'Laplace-rot'!G17)^2+('Laplace-rot'!H18-'Laplace-rot'!H16)^2)</f>
        <v>10.971515265482756</v>
      </c>
      <c r="AP17" s="17">
        <f>SQRT(('Laplace-rot'!J17-'Laplace-rot'!H17)^2+('Laplace-rot'!I18-'Laplace-rot'!I16)^2)</f>
        <v>13.432220523272377</v>
      </c>
      <c r="AQ17" s="17">
        <f>SQRT(('Laplace-rot'!K17-'Laplace-rot'!I17)^2+('Laplace-rot'!J18-'Laplace-rot'!J16)^2)</f>
        <v>16.906600499006892</v>
      </c>
      <c r="AR17" s="17">
        <f>SQRT(('Laplace-rot'!L17-'Laplace-rot'!J17)^2+('Laplace-rot'!K18-'Laplace-rot'!K16)^2)</f>
        <v>22.158387718708397</v>
      </c>
      <c r="AS17" s="17">
        <f>SQRT(('Laplace-rot'!M17-'Laplace-rot'!K17)^2+('Laplace-rot'!L18-'Laplace-rot'!L16)^2)</f>
        <v>31.113806398155553</v>
      </c>
      <c r="AT17" s="17">
        <f>SQRT(('Laplace-rot'!N17-'Laplace-rot'!L17)^2+('Laplace-rot'!M18-'Laplace-rot'!M16)^2)</f>
        <v>50.15246596991289</v>
      </c>
      <c r="AU17" s="17">
        <f>SQRT(('Laplace-rot'!O17-'Laplace-rot'!M17)^2+('Laplace-rot'!N18-'Laplace-rot'!N16)^2)</f>
        <v>40.87332512440609</v>
      </c>
      <c r="AV17" s="17">
        <f>SQRT(('Laplace-rot'!P17-'Laplace-rot'!N17)^2+('Laplace-rot'!O18-'Laplace-rot'!O16)^2)</f>
        <v>21.74723897958367</v>
      </c>
      <c r="AW17" s="17">
        <f>SQRT(('Laplace-rot'!Q17-'Laplace-rot'!O17)^2+('Laplace-rot'!P18-'Laplace-rot'!P16)^2)</f>
        <v>19.08550409732146</v>
      </c>
      <c r="AX17" s="17">
        <f>SQRT(('Laplace-rot'!R17-'Laplace-rot'!P17)^2+('Laplace-rot'!Q18-'Laplace-rot'!Q16)^2)</f>
        <v>17.823796391575314</v>
      </c>
      <c r="AY17" s="17">
        <f>SQRT(('Laplace-rot'!S17-'Laplace-rot'!Q17)^2+('Laplace-rot'!R18-'Laplace-rot'!R16)^2)</f>
        <v>17.823798125131617</v>
      </c>
      <c r="AZ17" s="17">
        <f>SQRT(('Laplace-rot'!T17-'Laplace-rot'!R17)^2+('Laplace-rot'!S18-'Laplace-rot'!S16)^2)</f>
        <v>19.08550409732146</v>
      </c>
      <c r="BA17" s="17">
        <f>SQRT(('Laplace-rot'!U17-'Laplace-rot'!S17)^2+('Laplace-rot'!T18-'Laplace-rot'!T16)^2)</f>
        <v>21.74723897958367</v>
      </c>
      <c r="BB17" s="17">
        <f>SQRT(('Laplace-rot'!V17-'Laplace-rot'!T17)^2+('Laplace-rot'!U18-'Laplace-rot'!U16)^2)</f>
        <v>40.87332512440609</v>
      </c>
      <c r="BC17" s="17">
        <f>SQRT(('Laplace-rot'!W17-'Laplace-rot'!U17)^2+('Laplace-rot'!V18-'Laplace-rot'!V16)^2)</f>
        <v>50.15246596991289</v>
      </c>
      <c r="BD17" s="17">
        <f>SQRT(('Laplace-rot'!X17-'Laplace-rot'!V17)^2+('Laplace-rot'!W18-'Laplace-rot'!W16)^2)</f>
        <v>31.113806398155553</v>
      </c>
      <c r="BE17" s="17">
        <f>SQRT(('Laplace-rot'!Z17-'Laplace-rot'!W17)^2+('Laplace-rot'!X18-'Laplace-rot'!X16)^2)</f>
        <v>29.060883232496046</v>
      </c>
      <c r="BF17" s="17">
        <f>SQRT(('Laplace-rot'!AA17-'Laplace-rot'!X17)^2+('Laplace-rot'!Z18-'Laplace-rot'!Z16)^2)</f>
        <v>22.32602295896392</v>
      </c>
      <c r="BG17" s="17">
        <f>SQRT(('Laplace-rot'!AB17-'Laplace-rot'!Z17)^2+('Laplace-rot'!AA18-'Laplace-rot'!AA16)^2)</f>
        <v>10.971515265482756</v>
      </c>
      <c r="BH17" s="17">
        <f>SQRT(('Laplace-rot'!AC17-'Laplace-rot'!AA17)^2+('Laplace-rot'!AB18-'Laplace-rot'!AB16)^2)</f>
        <v>9.149422848410385</v>
      </c>
      <c r="BI17" s="17">
        <f>SQRT(('Laplace-rot'!AD17-'Laplace-rot'!AB17)^2+('Laplace-rot'!AC18-'Laplace-rot'!AC16)^2)</f>
        <v>7.755773903671895</v>
      </c>
      <c r="BJ17" s="17">
        <f>SQRT(('Laplace-rot'!AE17-'Laplace-rot'!AC17)^2+('Laplace-rot'!AD18-'Laplace-rot'!AD16)^2)</f>
        <v>6.672349595282164</v>
      </c>
      <c r="BK17" s="17">
        <f>SQRT(('Laplace-rot'!AF17-'Laplace-rot'!AD17)^2+('Laplace-rot'!AE18-'Laplace-rot'!AE16)^2)</f>
        <v>5.855029563989109</v>
      </c>
      <c r="BL17" s="17">
        <f>SQRT(('Laplace-rot'!AG17-'Laplace-rot'!AE17)^2+('Laplace-rot'!AF18-'Laplace-rot'!AF16)^2)</f>
        <v>2.7557790300600313</v>
      </c>
      <c r="BQ17" s="9">
        <f>-10*(B17+D17+C16+C18+(D17-C17)/IF((COLUMN(C17)-potaxis)*2+1,(COLUMN(C17)-potaxis)*2+1,1)+(C17-B17)/((COLUMN(C17)-potaxis)*2-1)-4*C17)</f>
        <v>-26.573583504150303</v>
      </c>
      <c r="BR17" s="9">
        <f>-10*(C17+E17+D16+D18+(E17-D17)/IF((COLUMN(D17)-potaxis)*2+1,(COLUMN(D17)-potaxis)*2+1,1)+(D17-C17)/((COLUMN(D17)-potaxis)*2-1)-4*D17)</f>
        <v>8.875306255262672E-05</v>
      </c>
      <c r="BS17" s="9">
        <f>-10*(D17+F17+E16+E18+(F17-E17)/IF((COLUMN(E17)-potaxis)*2+1,(COLUMN(E17)-potaxis)*2+1,1)+(E17-D17)/((COLUMN(E17)-potaxis)*2-1)-4*E17)</f>
        <v>7.853525399781347E-05</v>
      </c>
      <c r="BT17" s="9">
        <f>-10*(E17+G17+F16+F18+(G17-F17)/IF((COLUMN(F17)-potaxis)*2+1,(COLUMN(F17)-potaxis)*2+1,1)+(F17-E17)/((COLUMN(F17)-potaxis)*2-1)-4*F17)</f>
        <v>6.639406549879823E-05</v>
      </c>
      <c r="BU17" s="9">
        <f>-10*(F17+H17+G16+G18+(H17-G17)/IF((COLUMN(G17)-potaxis)*2+1,(COLUMN(G17)-potaxis)*2+1,1)+(G17-F17)/((COLUMN(G17)-potaxis)*2-1)-4*G17)</f>
        <v>5.150538250120462E-05</v>
      </c>
      <c r="BV17" s="9">
        <f>-10*(G17+I17+H16+H18+(I17-H17)/IF((COLUMN(H17)-potaxis)*2+1,(COLUMN(H17)-potaxis)*2+1,1)+(H17-G17)/((COLUMN(H17)-potaxis)*2-1)-4*H17)</f>
        <v>3.3847187665969614E-05</v>
      </c>
      <c r="BW17" s="9">
        <f>-10*(H17+J17+I16+I18+(J17-I17)/IF((COLUMN(I17)-potaxis)*2+1,(COLUMN(I17)-potaxis)*2+1,1)+(I17-H17)/((COLUMN(I17)-potaxis)*2-1)-4*I17)</f>
        <v>1.3851028910494279E-05</v>
      </c>
      <c r="BX17" s="9">
        <f>-10*(I17+K17+J16+J18+(K17-J17)/IF((COLUMN(J17)-potaxis)*2+1,(COLUMN(J17)-potaxis)*2+1,1)+(J17-I17)/((COLUMN(J17)-potaxis)*2-1)-4*J17)</f>
        <v>-7.708668903205762E-06</v>
      </c>
      <c r="BY17" s="9">
        <f>-10*(J17+L17+K16+K18+(L17-K17)/IF((COLUMN(K17)-potaxis)*2+1,(COLUMN(K17)-potaxis)*2+1,1)+(K17-J17)/((COLUMN(K17)-potaxis)*2-1)-4*K17)</f>
        <v>-2.948111045952828E-05</v>
      </c>
      <c r="BZ17" s="9">
        <f>-10*(K17+M17+L16+L18+(M17-L17)/IF((COLUMN(L17)-potaxis)*2+1,(COLUMN(L17)-potaxis)*2+1,1)+(L17-K17)/((COLUMN(L17)-potaxis)*2-1)-4*L17)</f>
        <v>-4.898316092294408E-05</v>
      </c>
      <c r="CA17" s="9">
        <f>-10*(L17+N17+M16+M18+(N17-M17)/IF((COLUMN(M17)-potaxis)*2+1,(COLUMN(M17)-potaxis)*2+1,1)+(M17-L17)/((COLUMN(M17)-potaxis)*2-1)-4*M17)</f>
        <v>-2.718334144446999E-05</v>
      </c>
      <c r="CB17" s="9">
        <f>-10*(M17+O17+N16+N18+(O17-N17)/IF((COLUMN(N17)-potaxis)*2+1,(COLUMN(N17)-potaxis)*2+1,1)+(N17-M17)/((COLUMN(N17)-potaxis)*2-1)-4*N17)</f>
        <v>615.1562726055693</v>
      </c>
      <c r="CC17" s="9">
        <f>-10*(N17+P17+O16+O18+(P17-O17)/IF((COLUMN(O17)-potaxis)*2+1,(COLUMN(O17)-potaxis)*2+1,1)+(O17-N17)/((COLUMN(O17)-potaxis)*2-1)-4*O17)</f>
        <v>217.472389795837</v>
      </c>
      <c r="CD17" s="9">
        <f>-10*(O17+Q17+P16+P18+(Q17-P17)/IF((COLUMN(P17)-potaxis)*2+1,(COLUMN(P17)-potaxis)*2+1,1)+(P17-O17)/((COLUMN(P17)-potaxis)*2-1)-4*P17)</f>
        <v>190.8550409732146</v>
      </c>
      <c r="CE17" s="9">
        <f>-10*(P17+R17+Q16+Q18+(R17-Q17)/IF((COLUMN(Q17)-potaxis)*2+1,(COLUMN(Q17)-potaxis)*2+1,1)+(Q17-P17)/((COLUMN(Q17)-potaxis)*2-1)-4*Q17)</f>
        <v>178.23796391575343</v>
      </c>
      <c r="CF17" s="42">
        <f>OFFSET(CF17,0,2*(rhoaxis-COLUMN(CF17)))</f>
        <v>178.23796391575343</v>
      </c>
      <c r="CG17" s="9">
        <f>OFFSET(CG17,0,2*(rhoaxis-COLUMN(CG17)))</f>
        <v>190.8550409732146</v>
      </c>
      <c r="CH17" s="9">
        <f>OFFSET(CH17,0,2*(rhoaxis-COLUMN(CH17)))</f>
        <v>217.472389795837</v>
      </c>
      <c r="CI17" s="9">
        <f>OFFSET(CI17,0,2*(rhoaxis-COLUMN(CI17)))</f>
        <v>615.1562726055693</v>
      </c>
      <c r="CJ17" s="9">
        <f>OFFSET(CJ17,0,2*(rhoaxis-COLUMN(CJ17)))</f>
        <v>-2.718334144446999E-05</v>
      </c>
      <c r="CK17" s="9">
        <f>OFFSET(CK17,0,2*(rhoaxis-COLUMN(CK17)))</f>
        <v>-4.898316092294408E-05</v>
      </c>
      <c r="CL17" s="9">
        <f>OFFSET(CL17,0,2*(rhoaxis-COLUMN(CL17)))</f>
        <v>-2.948111045952828E-05</v>
      </c>
      <c r="CM17" s="9">
        <f>OFFSET(CM17,0,2*(rhoaxis-COLUMN(CM17)))</f>
        <v>-7.708668903205762E-06</v>
      </c>
      <c r="CN17" s="9">
        <f>OFFSET(CN17,0,2*(rhoaxis-COLUMN(CN17)))</f>
        <v>1.3851028910494279E-05</v>
      </c>
      <c r="CO17" s="9">
        <f>OFFSET(CO17,0,2*(rhoaxis-COLUMN(CO17)))</f>
        <v>3.3847187665969614E-05</v>
      </c>
      <c r="CP17" s="9">
        <f>OFFSET(CP17,0,2*(rhoaxis-COLUMN(CP17)))</f>
        <v>5.150538250120462E-05</v>
      </c>
      <c r="CQ17" s="9">
        <f>OFFSET(CQ17,0,2*(rhoaxis-COLUMN(CQ17)))</f>
        <v>6.639406549879823E-05</v>
      </c>
      <c r="CR17" s="9">
        <f>OFFSET(CR17,0,2*(rhoaxis-COLUMN(CR17)))</f>
        <v>7.853525399781347E-05</v>
      </c>
      <c r="CS17" s="9">
        <f>OFFSET(CS17,0,2*(rhoaxis-COLUMN(CS17)))</f>
        <v>8.875306255262672E-05</v>
      </c>
      <c r="CT17" s="9">
        <f>OFFSET(CT17,0,2*(rhoaxis-COLUMN(CT17)))</f>
        <v>-26.573583504150303</v>
      </c>
      <c r="CX17" s="37">
        <f>BQ17/10*CX$38</f>
        <v>-38.53169608101794</v>
      </c>
      <c r="CY17" s="37">
        <f>BR17/10*CY$38</f>
        <v>0.00011981663444604607</v>
      </c>
      <c r="CZ17" s="37">
        <f>BS17/10*CZ$38</f>
        <v>9.816906749726684E-05</v>
      </c>
      <c r="DA17" s="37">
        <f>BT17/10*DA$38</f>
        <v>7.635317532361796E-05</v>
      </c>
      <c r="DB17" s="37">
        <f>BU17/10*DB$38</f>
        <v>5.408065162626485E-05</v>
      </c>
      <c r="DC17" s="37">
        <f>BV17/10*DC$38</f>
        <v>3.215482828267113E-05</v>
      </c>
      <c r="DD17" s="37">
        <f>BW17/10*DD$38</f>
        <v>1.1773374573920137E-05</v>
      </c>
      <c r="DE17" s="37">
        <f>BX17/10*DE$38</f>
        <v>-5.7815016774043215E-06</v>
      </c>
      <c r="DF17" s="37">
        <f>BY17/10*DF$38</f>
        <v>-1.9162721798693383E-05</v>
      </c>
      <c r="DG17" s="37">
        <f>BZ17/10*DG$38</f>
        <v>-2.6940738507619244E-05</v>
      </c>
      <c r="DH17" s="37">
        <f>CA17/10*DH$38</f>
        <v>-1.2232503650011495E-05</v>
      </c>
      <c r="DI17" s="37">
        <f>CB17/10*DI$38</f>
        <v>215.30469541194924</v>
      </c>
      <c r="DJ17" s="37">
        <f>CC17/10*DJ$38</f>
        <v>54.36809744895925</v>
      </c>
      <c r="DK17" s="37">
        <f>CD17/10*DK$38</f>
        <v>28.628256145982192</v>
      </c>
      <c r="DL17" s="37">
        <f>CE17/10*DL$38</f>
        <v>8.911898195787671</v>
      </c>
      <c r="DM17" s="15">
        <f>CF17/10*DM$38</f>
        <v>8.911898195787671</v>
      </c>
      <c r="DN17" s="37">
        <f>CG17/10*DN$38</f>
        <v>28.628256145982192</v>
      </c>
      <c r="DO17" s="37">
        <f>CH17/10*DO$38</f>
        <v>54.36809744895925</v>
      </c>
      <c r="DP17" s="37">
        <f>CI17/10*DP$38</f>
        <v>215.30469541194924</v>
      </c>
      <c r="DQ17" s="37">
        <f>CJ17/10*DQ$38</f>
        <v>-1.2232503650011495E-05</v>
      </c>
      <c r="DR17" s="37">
        <f>CK17/10*DR$38</f>
        <v>-2.6940738507619244E-05</v>
      </c>
      <c r="DS17" s="37">
        <f>CL17/10*DS$38</f>
        <v>-1.9162721798693383E-05</v>
      </c>
      <c r="DT17" s="37">
        <f>CM17/10*DT$38</f>
        <v>-5.7815016774043215E-06</v>
      </c>
      <c r="DU17" s="37">
        <f>CN17/10*DU$38</f>
        <v>1.1773374573920137E-05</v>
      </c>
      <c r="DV17" s="37">
        <f>CO17/10*DV$38</f>
        <v>3.215482828267113E-05</v>
      </c>
      <c r="DW17" s="37">
        <f>CP17/10*DW$38</f>
        <v>5.408065162626485E-05</v>
      </c>
      <c r="DX17" s="37">
        <f>CQ17/10*DX$38</f>
        <v>7.635317532361796E-05</v>
      </c>
      <c r="DY17" s="37">
        <f>CR17/10*DY$38</f>
        <v>9.816906749726684E-05</v>
      </c>
      <c r="DZ17" s="37">
        <f>CS17/10*DZ$38</f>
        <v>0.00011981663444604607</v>
      </c>
      <c r="EA17" s="37">
        <f>CT17/10*EA$38</f>
        <v>-38.53169608101794</v>
      </c>
    </row>
    <row r="18" spans="2:131" ht="19.5" customHeight="1">
      <c r="B18" s="44">
        <f>C18</f>
        <v>0</v>
      </c>
      <c r="C18" s="40">
        <v>0</v>
      </c>
      <c r="D18" s="13">
        <f>IF(gate,(C18+E18+D17+D19+(E18-D18)/IF((COLUMN(D18)-potaxis)*2+1,(COLUMN(D18)-potaxis)*2+1,1)+(D18-C18)/((COLUMN(D18)-potaxis)*2-1))*gam4-D18*gamm1,0)</f>
        <v>2.8633489722912935</v>
      </c>
      <c r="E18" s="13">
        <f>IF(gate,(D18+F18+E17+E19+(F18-E18)/IF((COLUMN(E18)-potaxis)*2+1,(COLUMN(E18)-potaxis)*2+1,1)+(E18-D18)/((COLUMN(E18)-potaxis)*2-1))*gam4-E18*gamm1,0)</f>
        <v>6.087791350917038</v>
      </c>
      <c r="F18" s="13">
        <f>IF(gate,(E18+G18+F17+F19+(G18-F18)/IF((COLUMN(F18)-potaxis)*2+1,(COLUMN(F18)-potaxis)*2+1,1)+(F18-E18)/((COLUMN(F18)-potaxis)*2-1))*gam4-F18*gamm1,0)</f>
        <v>9.811140833255052</v>
      </c>
      <c r="G18" s="13">
        <f>IF(gate,(F18+H18+G17+G19+(H18-G18)/IF((COLUMN(G18)-potaxis)*2+1,(COLUMN(G18)-potaxis)*2+1,1)+(G18-F18)/((COLUMN(G18)-potaxis)*2-1))*gam4-G18*gamm1,0)</f>
        <v>14.17332376998938</v>
      </c>
      <c r="H18" s="13">
        <f>IF(gate,(G18+I18+H17+H19+(I18-H18)/IF((COLUMN(H18)-potaxis)*2+1,(COLUMN(H18)-potaxis)*2+1,1)+(H18-G18)/((COLUMN(H18)-potaxis)*2-1))*gam4-H18*gamm1,0)</f>
        <v>19.357288824268508</v>
      </c>
      <c r="I18" s="13">
        <f>IF(gate,(H18+J18+I17+I19+(J18-I18)/IF((COLUMN(I18)-potaxis)*2+1,(COLUMN(I18)-potaxis)*2+1,1)+(I18-H18)/((COLUMN(I18)-potaxis)*2-1))*gam4-I18*gamm1,0)</f>
        <v>25.628375401196745</v>
      </c>
      <c r="J18" s="13">
        <f>IF(gate,(I18+K18+J17+J19+(K18-J18)/IF((COLUMN(J18)-potaxis)*2+1,(COLUMN(J18)-potaxis)*2+1,1)+(J18-I18)/((COLUMN(J18)-potaxis)*2-1))*gam4-J18*gamm1,0)</f>
        <v>33.387501021106615</v>
      </c>
      <c r="K18" s="13">
        <f>IF(gate,(J18+L18+K17+K19+(L18-K18)/IF((COLUMN(K18)-potaxis)*2+1,(COLUMN(K18)-potaxis)*2+1,1)+(K18-J18)/((COLUMN(K18)-potaxis)*2-1))*gam4-K18*gamm1,0)</f>
        <v>43.26411713551772</v>
      </c>
      <c r="L18" s="13">
        <f>IF(gate,(K18+M18+L17+L19+(M18-L18)/IF((COLUMN(L18)-potaxis)*2+1,(COLUMN(L18)-potaxis)*2+1,1)+(L18-K18)/((COLUMN(L18)-potaxis)*2-1))*gam4-L18*gamm1,0)</f>
        <v>56.29524748367404</v>
      </c>
      <c r="M18" s="13">
        <f>IF(gate,(L18+N18+M17+M19+(N18-M18)/IF((COLUMN(M18)-potaxis)*2+1,(COLUMN(M18)-potaxis)*2+1,1)+(M18-L18)/((COLUMN(M18)-potaxis)*2-1))*gam4-M18*gamm1,0)</f>
        <v>74.25788452162874</v>
      </c>
      <c r="N18" s="13">
        <f>foo</f>
        <v>100</v>
      </c>
      <c r="O18" s="13">
        <f>foo</f>
        <v>100</v>
      </c>
      <c r="P18" s="13">
        <f>foo</f>
        <v>100</v>
      </c>
      <c r="Q18" s="13">
        <f>foo</f>
        <v>100</v>
      </c>
      <c r="R18" s="35">
        <f>OFFSET(R18,0,2*(potaxis-COLUMN(R18)))</f>
        <v>100</v>
      </c>
      <c r="S18" s="13">
        <f>OFFSET(S18,0,2*(potaxis-COLUMN(S18)))</f>
        <v>100</v>
      </c>
      <c r="T18" s="13">
        <f>OFFSET(T18,0,2*(potaxis-COLUMN(T18)))</f>
        <v>100</v>
      </c>
      <c r="U18" s="13">
        <f>OFFSET(U18,0,2*(potaxis-COLUMN(U18)))</f>
        <v>100</v>
      </c>
      <c r="V18" s="13">
        <f>OFFSET(V18,0,2*(potaxis-COLUMN(V18)))</f>
        <v>74.25788452162874</v>
      </c>
      <c r="W18" s="13">
        <f>OFFSET(W18,0,2*(potaxis-COLUMN(W18)))</f>
        <v>56.29524748367404</v>
      </c>
      <c r="X18" s="13">
        <f>OFFSET(X18,0,2*(potaxis-COLUMN(X18)))</f>
        <v>43.26411713551772</v>
      </c>
      <c r="Y18" s="13">
        <f>OFFSET(Y18,0,2*(potaxis-COLUMN(Y18)))</f>
        <v>33.387501021106615</v>
      </c>
      <c r="Z18" s="13">
        <f>OFFSET(Z18,0,2*(potaxis-COLUMN(Z18)))</f>
        <v>25.628375401196745</v>
      </c>
      <c r="AA18" s="13">
        <f>OFFSET(AA18,0,2*(potaxis-COLUMN(AA18)))</f>
        <v>19.357288824268508</v>
      </c>
      <c r="AB18" s="13">
        <f>OFFSET(AB18,0,2*(potaxis-COLUMN(AB18)))</f>
        <v>14.17332376998938</v>
      </c>
      <c r="AC18" s="13">
        <f>OFFSET(AC18,0,2*(potaxis-COLUMN(AC18)))</f>
        <v>9.811140833255052</v>
      </c>
      <c r="AD18" s="13">
        <f>OFFSET(AD18,0,2*(potaxis-COLUMN(AD18)))</f>
        <v>6.087791350917038</v>
      </c>
      <c r="AE18" s="13">
        <f>OFFSET(AE18,0,2*(potaxis-COLUMN(AE18)))</f>
        <v>2.8633489722912935</v>
      </c>
      <c r="AF18" s="13">
        <f>OFFSET(AF18,0,2*(potaxis-COLUMN(AF18)))</f>
        <v>0</v>
      </c>
      <c r="AG18" s="44">
        <f>AF18</f>
        <v>0</v>
      </c>
      <c r="AJ18" s="17">
        <f>SQRT(('Laplace-rot'!D18-'Laplace-rot'!B18)^2+('Laplace-rot'!C19-'Laplace-rot'!C17)^2)</f>
        <v>2.8633489722912935</v>
      </c>
      <c r="AK18" s="17">
        <f>SQRT(('Laplace-rot'!E18-'Laplace-rot'!C18)^2+('Laplace-rot'!D19-'Laplace-rot'!D17)^2)</f>
        <v>6.088321357995805</v>
      </c>
      <c r="AL18" s="17">
        <f>SQRT(('Laplace-rot'!F18-'Laplace-rot'!D18)^2+('Laplace-rot'!E19-'Laplace-rot'!E17)^2)</f>
        <v>6.952828786267278</v>
      </c>
      <c r="AM18" s="17">
        <f>SQRT(('Laplace-rot'!G18-'Laplace-rot'!E18)^2+('Laplace-rot'!F19-'Laplace-rot'!F17)^2)</f>
        <v>8.104168176715968</v>
      </c>
      <c r="AN18" s="17">
        <f>SQRT(('Laplace-rot'!H18-'Laplace-rot'!F18)^2+('Laplace-rot'!G19-'Laplace-rot'!G17)^2)</f>
        <v>9.59147892638462</v>
      </c>
      <c r="AO18" s="17">
        <f>SQRT(('Laplace-rot'!I18-'Laplace-rot'!G18)^2+('Laplace-rot'!H19-'Laplace-rot'!H17)^2)</f>
        <v>11.544382863295008</v>
      </c>
      <c r="AP18" s="17">
        <f>SQRT(('Laplace-rot'!J18-'Laplace-rot'!H18)^2+('Laplace-rot'!I19-'Laplace-rot'!I17)^2)</f>
        <v>14.18697290053072</v>
      </c>
      <c r="AQ18" s="17">
        <f>SQRT(('Laplace-rot'!K18-'Laplace-rot'!I18)^2+('Laplace-rot'!J19-'Laplace-rot'!J17)^2)</f>
        <v>17.890508494892952</v>
      </c>
      <c r="AR18" s="17">
        <f>SQRT(('Laplace-rot'!L18-'Laplace-rot'!J18)^2+('Laplace-rot'!K19-'Laplace-rot'!K17)^2)</f>
        <v>23.29027494123173</v>
      </c>
      <c r="AS18" s="17">
        <f>SQRT(('Laplace-rot'!M18-'Laplace-rot'!K18)^2+('Laplace-rot'!L19-'Laplace-rot'!L17)^2)</f>
        <v>31.48952764971556</v>
      </c>
      <c r="AT18" s="17">
        <f>SQRT(('Laplace-rot'!N18-'Laplace-rot'!L18)^2+('Laplace-rot'!M19-'Laplace-rot'!M17)^2)</f>
        <v>44.11875612783597</v>
      </c>
      <c r="AU18" s="17">
        <f>SQRT(('Laplace-rot'!O18-'Laplace-rot'!M18)^2+('Laplace-rot'!N19-'Laplace-rot'!N17)^2)</f>
        <v>25.74211547837126</v>
      </c>
      <c r="AV18" s="17">
        <f>SQRT(('Laplace-rot'!P18-'Laplace-rot'!N18)^2+('Laplace-rot'!O19-'Laplace-rot'!O17)^2)</f>
        <v>0</v>
      </c>
      <c r="AW18" s="17">
        <f>SQRT(('Laplace-rot'!Q18-'Laplace-rot'!O18)^2+('Laplace-rot'!P19-'Laplace-rot'!P17)^2)</f>
        <v>0</v>
      </c>
      <c r="AX18" s="17">
        <f>SQRT(('Laplace-rot'!R18-'Laplace-rot'!P18)^2+('Laplace-rot'!Q19-'Laplace-rot'!Q17)^2)</f>
        <v>0</v>
      </c>
      <c r="AY18" s="17">
        <f>SQRT(('Laplace-rot'!S18-'Laplace-rot'!Q18)^2+('Laplace-rot'!R19-'Laplace-rot'!R17)^2)</f>
        <v>0</v>
      </c>
      <c r="AZ18" s="17">
        <f>SQRT(('Laplace-rot'!T18-'Laplace-rot'!R18)^2+('Laplace-rot'!S19-'Laplace-rot'!S17)^2)</f>
        <v>0</v>
      </c>
      <c r="BA18" s="17">
        <f>SQRT(('Laplace-rot'!U18-'Laplace-rot'!S18)^2+('Laplace-rot'!T19-'Laplace-rot'!T17)^2)</f>
        <v>0</v>
      </c>
      <c r="BB18" s="17">
        <f>SQRT(('Laplace-rot'!V18-'Laplace-rot'!T18)^2+('Laplace-rot'!U19-'Laplace-rot'!U17)^2)</f>
        <v>25.74211547837126</v>
      </c>
      <c r="BC18" s="17">
        <f>SQRT(('Laplace-rot'!W18-'Laplace-rot'!U18)^2+('Laplace-rot'!V19-'Laplace-rot'!V17)^2)</f>
        <v>44.11875612783597</v>
      </c>
      <c r="BD18" s="17">
        <f>SQRT(('Laplace-rot'!X18-'Laplace-rot'!V18)^2+('Laplace-rot'!W19-'Laplace-rot'!W17)^2)</f>
        <v>31.48952764971556</v>
      </c>
      <c r="BE18" s="17">
        <f>SQRT(('Laplace-rot'!Z18-'Laplace-rot'!W18)^2+('Laplace-rot'!X19-'Laplace-rot'!X17)^2)</f>
        <v>30.953660561683517</v>
      </c>
      <c r="BF18" s="17">
        <f>SQRT(('Laplace-rot'!AA18-'Laplace-rot'!X18)^2+('Laplace-rot'!Z19-'Laplace-rot'!Z17)^2)</f>
        <v>23.999162187368857</v>
      </c>
      <c r="BG18" s="17">
        <f>SQRT(('Laplace-rot'!AB18-'Laplace-rot'!Z18)^2+('Laplace-rot'!AA19-'Laplace-rot'!AA17)^2)</f>
        <v>11.544382863295008</v>
      </c>
      <c r="BH18" s="17">
        <f>SQRT(('Laplace-rot'!AC18-'Laplace-rot'!AA18)^2+('Laplace-rot'!AB19-'Laplace-rot'!AB17)^2)</f>
        <v>9.59147892638462</v>
      </c>
      <c r="BI18" s="17">
        <f>SQRT(('Laplace-rot'!AD18-'Laplace-rot'!AB18)^2+('Laplace-rot'!AC19-'Laplace-rot'!AC17)^2)</f>
        <v>8.104168176715968</v>
      </c>
      <c r="BJ18" s="17">
        <f>SQRT(('Laplace-rot'!AE18-'Laplace-rot'!AC18)^2+('Laplace-rot'!AD19-'Laplace-rot'!AD17)^2)</f>
        <v>6.952828786267278</v>
      </c>
      <c r="BK18" s="17">
        <f>SQRT(('Laplace-rot'!AF18-'Laplace-rot'!AD18)^2+('Laplace-rot'!AE19-'Laplace-rot'!AE17)^2)</f>
        <v>6.088321357995805</v>
      </c>
      <c r="BL18" s="17">
        <f>SQRT(('Laplace-rot'!AG18-'Laplace-rot'!AE18)^2+('Laplace-rot'!AF19-'Laplace-rot'!AF17)^2)</f>
        <v>2.8633489722912935</v>
      </c>
      <c r="BQ18" s="9">
        <f>-10*(B18+D18+C17+C19+(D18-C18)/IF((COLUMN(C18)-potaxis)*2+1,(COLUMN(C18)-potaxis)*2+1,1)+(C18-B18)/((COLUMN(C18)-potaxis)*2-1)-4*C18)</f>
        <v>-27.61086508995176</v>
      </c>
      <c r="BR18" s="9">
        <f>-10*(C18+E18+D17+D19+(E18-D18)/IF((COLUMN(D18)-potaxis)*2+1,(COLUMN(D18)-potaxis)*2+1,1)+(D18-C18)/((COLUMN(D18)-potaxis)*2-1)-4*D18)</f>
        <v>-7.262096456628342E-05</v>
      </c>
      <c r="BS18" s="9">
        <f>-10*(D18+F18+E17+E19+(F18-E18)/IF((COLUMN(E18)-potaxis)*2+1,(COLUMN(E18)-potaxis)*2+1,1)+(E18-D18)/((COLUMN(E18)-potaxis)*2-1)-4*E18)</f>
        <v>1.1249951334946218E-05</v>
      </c>
      <c r="BT18" s="9">
        <f>-10*(E18+G18+F17+F19+(G18-F18)/IF((COLUMN(F18)-potaxis)*2+1,(COLUMN(F18)-potaxis)*2+1,1)+(F18-E18)/((COLUMN(F18)-potaxis)*2-1)-4*F18)</f>
        <v>3.853750641269471E-05</v>
      </c>
      <c r="BU18" s="9">
        <f>-10*(F18+H18+G17+G19+(H18-G18)/IF((COLUMN(G18)-potaxis)*2+1,(COLUMN(G18)-potaxis)*2+1,1)+(G18-F18)/((COLUMN(G18)-potaxis)*2-1)-4*G18)</f>
        <v>5.9190736720893256E-05</v>
      </c>
      <c r="BV18" s="9">
        <f>-10*(G18+I18+H17+H19+(I18-H18)/IF((COLUMN(H18)-potaxis)*2+1,(COLUMN(H18)-potaxis)*2+1,1)+(H18-G18)/((COLUMN(H18)-potaxis)*2-1)-4*H18)</f>
        <v>7.345225739641137E-05</v>
      </c>
      <c r="BW18" s="9">
        <f>-10*(H18+J18+I17+I19+(J18-I18)/IF((COLUMN(I18)-potaxis)*2+1,(COLUMN(I18)-potaxis)*2+1,1)+(I18-H18)/((COLUMN(I18)-potaxis)*2-1)-4*I18)</f>
        <v>8.124648616103514E-05</v>
      </c>
      <c r="BX18" s="9">
        <f>-10*(I18+K18+J17+J19+(K18-J18)/IF((COLUMN(J18)-potaxis)*2+1,(COLUMN(J18)-potaxis)*2+1,1)+(J18-I18)/((COLUMN(J18)-potaxis)*2-1)-4*J18)</f>
        <v>8.234534419671036E-05</v>
      </c>
      <c r="BY18" s="9">
        <f>-10*(J18+L18+K17+K19+(L18-K18)/IF((COLUMN(K18)-potaxis)*2+1,(COLUMN(K18)-potaxis)*2+1,1)+(K18-J18)/((COLUMN(K18)-potaxis)*2-1)-4*K18)</f>
        <v>7.614709886638593E-05</v>
      </c>
      <c r="BZ18" s="9">
        <f>-10*(K18+M18+L17+L19+(M18-L18)/IF((COLUMN(L18)-potaxis)*2+1,(COLUMN(L18)-potaxis)*2+1,1)+(L18-K18)/((COLUMN(L18)-potaxis)*2-1)-4*L18)</f>
        <v>6.099402867221215E-05</v>
      </c>
      <c r="CA18" s="9">
        <f>-10*(L18+N18+M17+M19+(N18-M18)/IF((COLUMN(M18)-potaxis)*2+1,(COLUMN(M18)-potaxis)*2+1,1)+(M18-L18)/((COLUMN(M18)-potaxis)*2-1)-4*M18)</f>
        <v>3.229302819818258E-05</v>
      </c>
      <c r="CB18" s="9">
        <f>-10*(M18+O18+N17+N19+(O18-N18)/IF((COLUMN(N18)-potaxis)*2+1,(COLUMN(N18)-potaxis)*2+1,1)+(N18-M18)/((COLUMN(N18)-potaxis)*2-1)-4*N18)</f>
        <v>289.59879913167697</v>
      </c>
      <c r="CC18" s="9">
        <f>-10*(N18+P18+O17+O19+(P18-O18)/IF((COLUMN(O18)-potaxis)*2+1,(COLUMN(O18)-potaxis)*2+1,1)+(O18-N18)/((COLUMN(O18)-potaxis)*2-1)-4*O18)</f>
        <v>0</v>
      </c>
      <c r="CD18" s="9">
        <f>-10*(O18+Q18+P17+P19+(Q18-P18)/IF((COLUMN(P18)-potaxis)*2+1,(COLUMN(P18)-potaxis)*2+1,1)+(P18-O18)/((COLUMN(P18)-potaxis)*2-1)-4*P18)</f>
        <v>0</v>
      </c>
      <c r="CE18" s="9">
        <f>-10*(P18+R18+Q17+Q19+(R18-Q18)/IF((COLUMN(Q18)-potaxis)*2+1,(COLUMN(Q18)-potaxis)*2+1,1)+(Q18-P18)/((COLUMN(Q18)-potaxis)*2-1)-4*Q18)</f>
        <v>0</v>
      </c>
      <c r="CF18" s="42">
        <f>OFFSET(CF18,0,2*(rhoaxis-COLUMN(CF18)))</f>
        <v>0</v>
      </c>
      <c r="CG18" s="9">
        <f>OFFSET(CG18,0,2*(rhoaxis-COLUMN(CG18)))</f>
        <v>0</v>
      </c>
      <c r="CH18" s="9">
        <f>OFFSET(CH18,0,2*(rhoaxis-COLUMN(CH18)))</f>
        <v>0</v>
      </c>
      <c r="CI18" s="9">
        <f>OFFSET(CI18,0,2*(rhoaxis-COLUMN(CI18)))</f>
        <v>289.59879913167697</v>
      </c>
      <c r="CJ18" s="9">
        <f>OFFSET(CJ18,0,2*(rhoaxis-COLUMN(CJ18)))</f>
        <v>3.229302819818258E-05</v>
      </c>
      <c r="CK18" s="9">
        <f>OFFSET(CK18,0,2*(rhoaxis-COLUMN(CK18)))</f>
        <v>6.099402867221215E-05</v>
      </c>
      <c r="CL18" s="9">
        <f>OFFSET(CL18,0,2*(rhoaxis-COLUMN(CL18)))</f>
        <v>7.614709886638593E-05</v>
      </c>
      <c r="CM18" s="9">
        <f>OFFSET(CM18,0,2*(rhoaxis-COLUMN(CM18)))</f>
        <v>8.234534419671036E-05</v>
      </c>
      <c r="CN18" s="9">
        <f>OFFSET(CN18,0,2*(rhoaxis-COLUMN(CN18)))</f>
        <v>8.124648616103514E-05</v>
      </c>
      <c r="CO18" s="9">
        <f>OFFSET(CO18,0,2*(rhoaxis-COLUMN(CO18)))</f>
        <v>7.345225739641137E-05</v>
      </c>
      <c r="CP18" s="9">
        <f>OFFSET(CP18,0,2*(rhoaxis-COLUMN(CP18)))</f>
        <v>5.9190736720893256E-05</v>
      </c>
      <c r="CQ18" s="9">
        <f>OFFSET(CQ18,0,2*(rhoaxis-COLUMN(CQ18)))</f>
        <v>3.853750641269471E-05</v>
      </c>
      <c r="CR18" s="9">
        <f>OFFSET(CR18,0,2*(rhoaxis-COLUMN(CR18)))</f>
        <v>1.1249951334946218E-05</v>
      </c>
      <c r="CS18" s="9">
        <f>OFFSET(CS18,0,2*(rhoaxis-COLUMN(CS18)))</f>
        <v>-7.262096456628342E-05</v>
      </c>
      <c r="CT18" s="9">
        <f>OFFSET(CT18,0,2*(rhoaxis-COLUMN(CT18)))</f>
        <v>-27.61086508995176</v>
      </c>
      <c r="CX18" s="37">
        <f>BQ18/10*CX$38</f>
        <v>-40.03575438043005</v>
      </c>
      <c r="CY18" s="37">
        <f>BR18/10*CY$38</f>
        <v>-9.803830216448262E-05</v>
      </c>
      <c r="CZ18" s="37">
        <f>BS18/10*CZ$38</f>
        <v>1.4062439168682772E-05</v>
      </c>
      <c r="DA18" s="37">
        <f>BT18/10*DA$38</f>
        <v>4.431813237459892E-05</v>
      </c>
      <c r="DB18" s="37">
        <f>BU18/10*DB$38</f>
        <v>6.215027355693792E-05</v>
      </c>
      <c r="DC18" s="37">
        <f>BV18/10*DC$38</f>
        <v>6.97796445265908E-05</v>
      </c>
      <c r="DD18" s="37">
        <f>BW18/10*DD$38</f>
        <v>6.905951323687987E-05</v>
      </c>
      <c r="DE18" s="37">
        <f>BX18/10*DE$38</f>
        <v>6.175900814753277E-05</v>
      </c>
      <c r="DF18" s="37">
        <f>BY18/10*DF$38</f>
        <v>4.9495614263150856E-05</v>
      </c>
      <c r="DG18" s="37">
        <f>BZ18/10*DG$38</f>
        <v>3.3546715769716684E-05</v>
      </c>
      <c r="DH18" s="37">
        <f>CA18/10*DH$38</f>
        <v>1.4531862689182162E-05</v>
      </c>
      <c r="DI18" s="37">
        <f>CB18/10*DI$38</f>
        <v>101.35957969608694</v>
      </c>
      <c r="DJ18" s="37">
        <f>CC18/10*DJ$38</f>
        <v>0</v>
      </c>
      <c r="DK18" s="37">
        <f>CD18/10*DK$38</f>
        <v>0</v>
      </c>
      <c r="DL18" s="37">
        <f>CE18/10*DL$38</f>
        <v>0</v>
      </c>
      <c r="DM18" s="15">
        <f>CF18/10*DM$38</f>
        <v>0</v>
      </c>
      <c r="DN18" s="37">
        <f>CG18/10*DN$38</f>
        <v>0</v>
      </c>
      <c r="DO18" s="37">
        <f>CH18/10*DO$38</f>
        <v>0</v>
      </c>
      <c r="DP18" s="37">
        <f>CI18/10*DP$38</f>
        <v>101.35957969608694</v>
      </c>
      <c r="DQ18" s="37">
        <f>CJ18/10*DQ$38</f>
        <v>1.4531862689182162E-05</v>
      </c>
      <c r="DR18" s="37">
        <f>CK18/10*DR$38</f>
        <v>3.3546715769716684E-05</v>
      </c>
      <c r="DS18" s="37">
        <f>CL18/10*DS$38</f>
        <v>4.9495614263150856E-05</v>
      </c>
      <c r="DT18" s="37">
        <f>CM18/10*DT$38</f>
        <v>6.175900814753277E-05</v>
      </c>
      <c r="DU18" s="37">
        <f>CN18/10*DU$38</f>
        <v>6.905951323687987E-05</v>
      </c>
      <c r="DV18" s="37">
        <f>CO18/10*DV$38</f>
        <v>6.97796445265908E-05</v>
      </c>
      <c r="DW18" s="37">
        <f>CP18/10*DW$38</f>
        <v>6.215027355693792E-05</v>
      </c>
      <c r="DX18" s="37">
        <f>CQ18/10*DX$38</f>
        <v>4.431813237459892E-05</v>
      </c>
      <c r="DY18" s="37">
        <f>CR18/10*DY$38</f>
        <v>1.4062439168682772E-05</v>
      </c>
      <c r="DZ18" s="37">
        <f>CS18/10*DZ$38</f>
        <v>-9.803830216448262E-05</v>
      </c>
      <c r="EA18" s="37">
        <f>CT18/10*EA$38</f>
        <v>-40.03575438043005</v>
      </c>
    </row>
    <row r="19" spans="2:131" ht="19.5" customHeight="1">
      <c r="B19" s="44">
        <f>C19</f>
        <v>0</v>
      </c>
      <c r="C19" s="40">
        <v>0</v>
      </c>
      <c r="D19" s="13">
        <f>IF(gate,(C19+E19+D18+D20+(E19-D19)/IF((COLUMN(D19)-potaxis)*2+1,(COLUMN(D19)-potaxis)*2+1,1)+(D19-C19)/((COLUMN(D19)-potaxis)*2-1))*gam4-D19*gamm1,0)</f>
        <v>2.8361122481432077</v>
      </c>
      <c r="E19" s="13">
        <f>IF(gate,(D19+F19+E18+E20+(F19-E19)/IF((COLUMN(E19)-potaxis)*2+1,(COLUMN(E19)-potaxis)*2+1,1)+(E19-D19)/((COLUMN(E19)-potaxis)*2-1))*gam4-E19*gamm1,0)</f>
        <v>6.110218574457795</v>
      </c>
      <c r="F19" s="13">
        <f>IF(gate,(E19+G19+F18+F20+(G19-F19)/IF((COLUMN(F19)-potaxis)*2+1,(COLUMN(F19)-potaxis)*2+1,1)+(F19-E19)/((COLUMN(F19)-potaxis)*2-1))*gam4-F19*gamm1,0)</f>
        <v>9.943071943478348</v>
      </c>
      <c r="G19" s="13">
        <f>IF(gate,(F19+H19+G18+G20+(H19-G19)/IF((COLUMN(G19)-potaxis)*2+1,(COLUMN(G19)-potaxis)*2+1,1)+(G19-F19)/((COLUMN(G19)-potaxis)*2-1))*gam4-G19*gamm1,0)</f>
        <v>14.4568749202703</v>
      </c>
      <c r="H19" s="13">
        <f>IF(gate,(G19+I19+H18+H20+(I19-H19)/IF((COLUMN(H19)-potaxis)*2+1,(COLUMN(H19)-potaxis)*2+1,1)+(H19-G19)/((COLUMN(H19)-potaxis)*2-1))*gam4-H19*gamm1,0)</f>
        <v>19.834208551507377</v>
      </c>
      <c r="I19" s="13">
        <f>IF(gate,(H19+J19+I18+I20+(J19-I19)/IF((COLUMN(I19)-potaxis)*2+1,(COLUMN(I19)-potaxis)*2+1,1)+(I19-H19)/((COLUMN(I19)-potaxis)*2-1))*gam4-I19*gamm1,0)</f>
        <v>26.35260892693306</v>
      </c>
      <c r="J19" s="13">
        <f>IF(gate,(I19+K19+J18+J20+(K19-J19)/IF((COLUMN(J19)-potaxis)*2+1,(COLUMN(J19)-potaxis)*2+1,1)+(J19-I19)/((COLUMN(J19)-potaxis)*2-1))*gam4-J19*gamm1,0)</f>
        <v>34.428196947041954</v>
      </c>
      <c r="K19" s="13">
        <f>IF(gate,(J19+L19+K18+K20+(L19-K19)/IF((COLUMN(K19)-potaxis)*2+1,(COLUMN(K19)-potaxis)*2+1,1)+(K19-J19)/((COLUMN(K19)-potaxis)*2-1))*gam4-K19*gamm1,0)</f>
        <v>44.68446366394366</v>
      </c>
      <c r="L19" s="13">
        <f>IF(gate,(K19+M19+L18+L20+(M19-L19)/IF((COLUMN(L19)-potaxis)*2+1,(COLUMN(L19)-potaxis)*2+1,1)+(L19-K19)/((COLUMN(L19)-potaxis)*2-1))*gam4-L19*gamm1,0)</f>
        <v>58.05342405330458</v>
      </c>
      <c r="M19" s="13">
        <f>IF(gate,(L19+N19+M18+M20+(N19-M19)/IF((COLUMN(M19)-potaxis)*2+1,(COLUMN(M19)-potaxis)*2+1,1)+(M19-L19)/((COLUMN(M19)-potaxis)*2-1))*gam4-M19*gamm1,0)</f>
        <v>75.89008933713626</v>
      </c>
      <c r="N19" s="13">
        <f>foo</f>
        <v>100</v>
      </c>
      <c r="O19" s="13">
        <f>foo</f>
        <v>100</v>
      </c>
      <c r="P19" s="13">
        <f>foo</f>
        <v>100</v>
      </c>
      <c r="Q19" s="13">
        <f>foo</f>
        <v>100</v>
      </c>
      <c r="R19" s="35">
        <f>OFFSET(R19,0,2*(potaxis-COLUMN(R19)))</f>
        <v>100</v>
      </c>
      <c r="S19" s="13">
        <f>OFFSET(S19,0,2*(potaxis-COLUMN(S19)))</f>
        <v>100</v>
      </c>
      <c r="T19" s="13">
        <f>OFFSET(T19,0,2*(potaxis-COLUMN(T19)))</f>
        <v>100</v>
      </c>
      <c r="U19" s="13">
        <f>OFFSET(U19,0,2*(potaxis-COLUMN(U19)))</f>
        <v>100</v>
      </c>
      <c r="V19" s="13">
        <f>OFFSET(V19,0,2*(potaxis-COLUMN(V19)))</f>
        <v>75.89008933713626</v>
      </c>
      <c r="W19" s="13">
        <f>OFFSET(W19,0,2*(potaxis-COLUMN(W19)))</f>
        <v>58.05342405330458</v>
      </c>
      <c r="X19" s="13">
        <f>OFFSET(X19,0,2*(potaxis-COLUMN(X19)))</f>
        <v>44.68446366394366</v>
      </c>
      <c r="Y19" s="13">
        <f>OFFSET(Y19,0,2*(potaxis-COLUMN(Y19)))</f>
        <v>34.428196947041954</v>
      </c>
      <c r="Z19" s="13">
        <f>OFFSET(Z19,0,2*(potaxis-COLUMN(Z19)))</f>
        <v>26.35260892693306</v>
      </c>
      <c r="AA19" s="13">
        <f>OFFSET(AA19,0,2*(potaxis-COLUMN(AA19)))</f>
        <v>19.834208551507377</v>
      </c>
      <c r="AB19" s="13">
        <f>OFFSET(AB19,0,2*(potaxis-COLUMN(AB19)))</f>
        <v>14.4568749202703</v>
      </c>
      <c r="AC19" s="13">
        <f>OFFSET(AC19,0,2*(potaxis-COLUMN(AC19)))</f>
        <v>9.943071943478348</v>
      </c>
      <c r="AD19" s="13">
        <f>OFFSET(AD19,0,2*(potaxis-COLUMN(AD19)))</f>
        <v>6.110218574457795</v>
      </c>
      <c r="AE19" s="13">
        <f>OFFSET(AE19,0,2*(potaxis-COLUMN(AE19)))</f>
        <v>2.8361122481432077</v>
      </c>
      <c r="AF19" s="13">
        <f>OFFSET(AF19,0,2*(potaxis-COLUMN(AF19)))</f>
        <v>0</v>
      </c>
      <c r="AG19" s="44">
        <f>AF19</f>
        <v>0</v>
      </c>
      <c r="AJ19" s="17">
        <f>SQRT(('Laplace-rot'!D19-'Laplace-rot'!B19)^2+('Laplace-rot'!C20-'Laplace-rot'!C18)^2)</f>
        <v>2.8361122481432077</v>
      </c>
      <c r="AK19" s="17">
        <f>SQRT(('Laplace-rot'!E19-'Laplace-rot'!C19)^2+('Laplace-rot'!D20-'Laplace-rot'!D18)^2)</f>
        <v>6.115973588204039</v>
      </c>
      <c r="AL19" s="17">
        <f>SQRT(('Laplace-rot'!F19-'Laplace-rot'!D19)^2+('Laplace-rot'!E20-'Laplace-rot'!E18)^2)</f>
        <v>7.110624679118415</v>
      </c>
      <c r="AM19" s="17">
        <f>SQRT(('Laplace-rot'!G19-'Laplace-rot'!E19)^2+('Laplace-rot'!F20-'Laplace-rot'!F18)^2)</f>
        <v>8.346819687416005</v>
      </c>
      <c r="AN19" s="17">
        <f>SQRT(('Laplace-rot'!H19-'Laplace-rot'!F19)^2+('Laplace-rot'!G20-'Laplace-rot'!G18)^2)</f>
        <v>9.89273104385989</v>
      </c>
      <c r="AO19" s="17">
        <f>SQRT(('Laplace-rot'!I19-'Laplace-rot'!G19)^2+('Laplace-rot'!H20-'Laplace-rot'!H18)^2)</f>
        <v>11.904008533746653</v>
      </c>
      <c r="AP19" s="17">
        <f>SQRT(('Laplace-rot'!J19-'Laplace-rot'!H19)^2+('Laplace-rot'!I20-'Laplace-rot'!I18)^2)</f>
        <v>14.61366714069456</v>
      </c>
      <c r="AQ19" s="17">
        <f>SQRT(('Laplace-rot'!K19-'Laplace-rot'!I19)^2+('Laplace-rot'!J20-'Laplace-rot'!J18)^2)</f>
        <v>18.367144779937135</v>
      </c>
      <c r="AR19" s="17">
        <f>SQRT(('Laplace-rot'!L19-'Laplace-rot'!J19)^2+('Laplace-rot'!K20-'Laplace-rot'!K18)^2)</f>
        <v>23.677646612952</v>
      </c>
      <c r="AS19" s="17">
        <f>SQRT(('Laplace-rot'!M19-'Laplace-rot'!K19)^2+('Laplace-rot'!L20-'Laplace-rot'!L18)^2)</f>
        <v>31.26626841077814</v>
      </c>
      <c r="AT19" s="17">
        <f>SQRT(('Laplace-rot'!N19-'Laplace-rot'!L19)^2+('Laplace-rot'!M20-'Laplace-rot'!M18)^2)</f>
        <v>41.98469029534105</v>
      </c>
      <c r="AU19" s="17">
        <f>SQRT(('Laplace-rot'!O19-'Laplace-rot'!M19)^2+('Laplace-rot'!N20-'Laplace-rot'!N18)^2)</f>
        <v>24.10991066286374</v>
      </c>
      <c r="AV19" s="17">
        <f>SQRT(('Laplace-rot'!P19-'Laplace-rot'!N19)^2+('Laplace-rot'!O20-'Laplace-rot'!O18)^2)</f>
        <v>0</v>
      </c>
      <c r="AW19" s="17">
        <f>SQRT(('Laplace-rot'!Q19-'Laplace-rot'!O19)^2+('Laplace-rot'!P20-'Laplace-rot'!P18)^2)</f>
        <v>0</v>
      </c>
      <c r="AX19" s="17">
        <f>SQRT(('Laplace-rot'!R19-'Laplace-rot'!P19)^2+('Laplace-rot'!Q20-'Laplace-rot'!Q18)^2)</f>
        <v>0</v>
      </c>
      <c r="AY19" s="17">
        <f>SQRT(('Laplace-rot'!S19-'Laplace-rot'!Q19)^2+('Laplace-rot'!R20-'Laplace-rot'!R18)^2)</f>
        <v>0</v>
      </c>
      <c r="AZ19" s="17">
        <f>SQRT(('Laplace-rot'!T19-'Laplace-rot'!R19)^2+('Laplace-rot'!S20-'Laplace-rot'!S18)^2)</f>
        <v>0</v>
      </c>
      <c r="BA19" s="17">
        <f>SQRT(('Laplace-rot'!U19-'Laplace-rot'!S19)^2+('Laplace-rot'!T20-'Laplace-rot'!T18)^2)</f>
        <v>0</v>
      </c>
      <c r="BB19" s="17">
        <f>SQRT(('Laplace-rot'!V19-'Laplace-rot'!T19)^2+('Laplace-rot'!U20-'Laplace-rot'!U18)^2)</f>
        <v>24.10991066286374</v>
      </c>
      <c r="BC19" s="17">
        <f>SQRT(('Laplace-rot'!W19-'Laplace-rot'!U19)^2+('Laplace-rot'!V20-'Laplace-rot'!V18)^2)</f>
        <v>41.98469029534105</v>
      </c>
      <c r="BD19" s="17">
        <f>SQRT(('Laplace-rot'!X19-'Laplace-rot'!V19)^2+('Laplace-rot'!W20-'Laplace-rot'!W18)^2)</f>
        <v>31.26626841077814</v>
      </c>
      <c r="BE19" s="17">
        <f>SQRT(('Laplace-rot'!Z19-'Laplace-rot'!W19)^2+('Laplace-rot'!X20-'Laplace-rot'!X18)^2)</f>
        <v>31.73990033036866</v>
      </c>
      <c r="BF19" s="17">
        <f>SQRT(('Laplace-rot'!AA19-'Laplace-rot'!X19)^2+('Laplace-rot'!Z20-'Laplace-rot'!Z18)^2)</f>
        <v>24.861817092947643</v>
      </c>
      <c r="BG19" s="17">
        <f>SQRT(('Laplace-rot'!AB19-'Laplace-rot'!Z19)^2+('Laplace-rot'!AA20-'Laplace-rot'!AA18)^2)</f>
        <v>11.904008533746653</v>
      </c>
      <c r="BH19" s="17">
        <f>SQRT(('Laplace-rot'!AC19-'Laplace-rot'!AA19)^2+('Laplace-rot'!AB20-'Laplace-rot'!AB18)^2)</f>
        <v>9.89273104385989</v>
      </c>
      <c r="BI19" s="17">
        <f>SQRT(('Laplace-rot'!AD19-'Laplace-rot'!AB19)^2+('Laplace-rot'!AC20-'Laplace-rot'!AC18)^2)</f>
        <v>8.346819687416005</v>
      </c>
      <c r="BJ19" s="17">
        <f>SQRT(('Laplace-rot'!AE19-'Laplace-rot'!AC19)^2+('Laplace-rot'!AD20-'Laplace-rot'!AD18)^2)</f>
        <v>7.110624679118415</v>
      </c>
      <c r="BK19" s="17">
        <f>SQRT(('Laplace-rot'!AF19-'Laplace-rot'!AD19)^2+('Laplace-rot'!AE20-'Laplace-rot'!AE18)^2)</f>
        <v>6.115973588204039</v>
      </c>
      <c r="BL19" s="17">
        <f>SQRT(('Laplace-rot'!AG19-'Laplace-rot'!AE19)^2+('Laplace-rot'!AF20-'Laplace-rot'!AF18)^2)</f>
        <v>2.8361122481432077</v>
      </c>
      <c r="BQ19" s="9">
        <f>-10*(B19+D19+C18+C20+(D19-C19)/IF((COLUMN(C19)-potaxis)*2+1,(COLUMN(C19)-potaxis)*2+1,1)+(C19-B19)/((COLUMN(C19)-potaxis)*2-1)-4*C19)</f>
        <v>-27.34822524995236</v>
      </c>
      <c r="BR19" s="9">
        <f>-10*(C19+E19+D18+D20+(E19-D19)/IF((COLUMN(D19)-potaxis)*2+1,(COLUMN(D19)-potaxis)*2+1,1)+(D19-C19)/((COLUMN(D19)-potaxis)*2-1)-4*D19)</f>
        <v>7.546665004909414E-05</v>
      </c>
      <c r="BS19" s="9">
        <f>-10*(D19+F19+E18+E20+(F19-E19)/IF((COLUMN(E19)-potaxis)*2+1,(COLUMN(E19)-potaxis)*2+1,1)+(E19-D19)/((COLUMN(E19)-potaxis)*2-1)-4*E19)</f>
        <v>6.845451189008145E-05</v>
      </c>
      <c r="BT19" s="9">
        <f>-10*(E19+G19+F18+F20+(G19-F19)/IF((COLUMN(F19)-potaxis)*2+1,(COLUMN(F19)-potaxis)*2+1,1)+(F19-E19)/((COLUMN(F19)-potaxis)*2-1)-4*F19)</f>
        <v>5.8868247805321516E-05</v>
      </c>
      <c r="BU19" s="9">
        <f>-10*(F19+H19+G18+G20+(H19-G19)/IF((COLUMN(G19)-potaxis)*2+1,(COLUMN(G19)-potaxis)*2+1,1)+(G19-F19)/((COLUMN(G19)-potaxis)*2-1)-4*G19)</f>
        <v>4.581550868465456E-05</v>
      </c>
      <c r="BV19" s="9">
        <f>-10*(G19+I19+H18+H20+(I19-H19)/IF((COLUMN(H19)-potaxis)*2+1,(COLUMN(H19)-potaxis)*2+1,1)+(H19-G19)/((COLUMN(H19)-potaxis)*2-1)-4*H19)</f>
        <v>2.9698731651706112E-05</v>
      </c>
      <c r="BW19" s="9">
        <f>-10*(H19+J19+I18+I20+(J19-I19)/IF((COLUMN(I19)-potaxis)*2+1,(COLUMN(I19)-potaxis)*2+1,1)+(I19-H19)/((COLUMN(I19)-potaxis)*2-1)-4*I19)</f>
        <v>1.1339020318246185E-05</v>
      </c>
      <c r="BX19" s="9">
        <f>-10*(I19+K19+J18+J20+(K19-J19)/IF((COLUMN(J19)-potaxis)*2+1,(COLUMN(J19)-potaxis)*2+1,1)+(J19-I19)/((COLUMN(J19)-potaxis)*2-1)-4*J19)</f>
        <v>-7.90288851248988E-06</v>
      </c>
      <c r="BY19" s="9">
        <f>-10*(J19+L19+K18+K20+(L19-K19)/IF((COLUMN(K19)-potaxis)*2+1,(COLUMN(K19)-potaxis)*2+1,1)+(K19-J19)/((COLUMN(K19)-potaxis)*2-1)-4*K19)</f>
        <v>-2.5472098172940605E-05</v>
      </c>
      <c r="BZ19" s="9">
        <f>-10*(K19+M19+L18+L20+(M19-L19)/IF((COLUMN(L19)-potaxis)*2+1,(COLUMN(L19)-potaxis)*2+1,1)+(L19-K19)/((COLUMN(L19)-potaxis)*2-1)-4*L19)</f>
        <v>-3.580991773333153E-05</v>
      </c>
      <c r="CA19" s="9">
        <f>-10*(L19+N19+M18+M20+(N19-M19)/IF((COLUMN(M19)-potaxis)*2+1,(COLUMN(M19)-potaxis)*2+1,1)+(M19-L19)/((COLUMN(M19)-potaxis)*2-1)-4*M19)</f>
        <v>-1.1971768572038854E-05</v>
      </c>
      <c r="CB19" s="9">
        <f>-10*(M19+O19+N18+N20+(O19-N19)/IF((COLUMN(N19)-potaxis)*2+1,(COLUMN(N19)-potaxis)*2+1,1)+(N19-M19)/((COLUMN(N19)-potaxis)*2-1)-4*N19)</f>
        <v>271.2364949572168</v>
      </c>
      <c r="CC19" s="9">
        <f>-10*(N19+P19+O18+O20+(P19-O19)/IF((COLUMN(O19)-potaxis)*2+1,(COLUMN(O19)-potaxis)*2+1,1)+(O19-N19)/((COLUMN(O19)-potaxis)*2-1)-4*O19)</f>
        <v>0</v>
      </c>
      <c r="CD19" s="9">
        <f>-10*(O19+Q19+P18+P20+(Q19-P19)/IF((COLUMN(P19)-potaxis)*2+1,(COLUMN(P19)-potaxis)*2+1,1)+(P19-O19)/((COLUMN(P19)-potaxis)*2-1)-4*P19)</f>
        <v>0</v>
      </c>
      <c r="CE19" s="9">
        <f>-10*(P19+R19+Q18+Q20+(R19-Q19)/IF((COLUMN(Q19)-potaxis)*2+1,(COLUMN(Q19)-potaxis)*2+1,1)+(Q19-P19)/((COLUMN(Q19)-potaxis)*2-1)-4*Q19)</f>
        <v>0</v>
      </c>
      <c r="CF19" s="42">
        <f>OFFSET(CF19,0,2*(rhoaxis-COLUMN(CF19)))</f>
        <v>0</v>
      </c>
      <c r="CG19" s="9">
        <f>OFFSET(CG19,0,2*(rhoaxis-COLUMN(CG19)))</f>
        <v>0</v>
      </c>
      <c r="CH19" s="9">
        <f>OFFSET(CH19,0,2*(rhoaxis-COLUMN(CH19)))</f>
        <v>0</v>
      </c>
      <c r="CI19" s="9">
        <f>OFFSET(CI19,0,2*(rhoaxis-COLUMN(CI19)))</f>
        <v>271.2364949572168</v>
      </c>
      <c r="CJ19" s="9">
        <f>OFFSET(CJ19,0,2*(rhoaxis-COLUMN(CJ19)))</f>
        <v>-1.1971768572038854E-05</v>
      </c>
      <c r="CK19" s="9">
        <f>OFFSET(CK19,0,2*(rhoaxis-COLUMN(CK19)))</f>
        <v>-3.580991773333153E-05</v>
      </c>
      <c r="CL19" s="9">
        <f>OFFSET(CL19,0,2*(rhoaxis-COLUMN(CL19)))</f>
        <v>-2.5472098172940605E-05</v>
      </c>
      <c r="CM19" s="9">
        <f>OFFSET(CM19,0,2*(rhoaxis-COLUMN(CM19)))</f>
        <v>-7.90288851248988E-06</v>
      </c>
      <c r="CN19" s="9">
        <f>OFFSET(CN19,0,2*(rhoaxis-COLUMN(CN19)))</f>
        <v>1.1339020318246185E-05</v>
      </c>
      <c r="CO19" s="9">
        <f>OFFSET(CO19,0,2*(rhoaxis-COLUMN(CO19)))</f>
        <v>2.9698731651706112E-05</v>
      </c>
      <c r="CP19" s="9">
        <f>OFFSET(CP19,0,2*(rhoaxis-COLUMN(CP19)))</f>
        <v>4.581550868465456E-05</v>
      </c>
      <c r="CQ19" s="9">
        <f>OFFSET(CQ19,0,2*(rhoaxis-COLUMN(CQ19)))</f>
        <v>5.8868247805321516E-05</v>
      </c>
      <c r="CR19" s="9">
        <f>OFFSET(CR19,0,2*(rhoaxis-COLUMN(CR19)))</f>
        <v>6.845451189008145E-05</v>
      </c>
      <c r="CS19" s="9">
        <f>OFFSET(CS19,0,2*(rhoaxis-COLUMN(CS19)))</f>
        <v>7.546665004909414E-05</v>
      </c>
      <c r="CT19" s="9">
        <f>OFFSET(CT19,0,2*(rhoaxis-COLUMN(CT19)))</f>
        <v>-27.34822524995236</v>
      </c>
      <c r="CX19" s="37">
        <f>BQ19/10*CX$38</f>
        <v>-39.65492661243092</v>
      </c>
      <c r="CY19" s="37">
        <f>BR19/10*CY$38</f>
        <v>0.00010187997756627709</v>
      </c>
      <c r="CZ19" s="37">
        <f>BS19/10*CZ$38</f>
        <v>8.556813986260181E-05</v>
      </c>
      <c r="DA19" s="37">
        <f>BT19/10*DA$38</f>
        <v>6.769848497611974E-05</v>
      </c>
      <c r="DB19" s="37">
        <f>BU19/10*DB$38</f>
        <v>4.810628411888729E-05</v>
      </c>
      <c r="DC19" s="37">
        <f>BV19/10*DC$38</f>
        <v>2.8213795069120806E-05</v>
      </c>
      <c r="DD19" s="37">
        <f>BW19/10*DD$38</f>
        <v>9.638167270509257E-06</v>
      </c>
      <c r="DE19" s="37">
        <f>BX19/10*DE$38</f>
        <v>-5.9271663843674105E-06</v>
      </c>
      <c r="DF19" s="37">
        <f>BY19/10*DF$38</f>
        <v>-1.6556863812411393E-05</v>
      </c>
      <c r="DG19" s="37">
        <f>BZ19/10*DG$38</f>
        <v>-1.9695454753332342E-05</v>
      </c>
      <c r="DH19" s="37">
        <f>CA19/10*DH$38</f>
        <v>-5.3872958574174845E-06</v>
      </c>
      <c r="DI19" s="37">
        <f>CB19/10*DI$38</f>
        <v>94.93277323502588</v>
      </c>
      <c r="DJ19" s="37">
        <f>CC19/10*DJ$38</f>
        <v>0</v>
      </c>
      <c r="DK19" s="37">
        <f>CD19/10*DK$38</f>
        <v>0</v>
      </c>
      <c r="DL19" s="37">
        <f>CE19/10*DL$38</f>
        <v>0</v>
      </c>
      <c r="DM19" s="15">
        <f>CF19/10*DM$38</f>
        <v>0</v>
      </c>
      <c r="DN19" s="37">
        <f>CG19/10*DN$38</f>
        <v>0</v>
      </c>
      <c r="DO19" s="37">
        <f>CH19/10*DO$38</f>
        <v>0</v>
      </c>
      <c r="DP19" s="37">
        <f>CI19/10*DP$38</f>
        <v>94.93277323502588</v>
      </c>
      <c r="DQ19" s="37">
        <f>CJ19/10*DQ$38</f>
        <v>-5.3872958574174845E-06</v>
      </c>
      <c r="DR19" s="37">
        <f>CK19/10*DR$38</f>
        <v>-1.9695454753332342E-05</v>
      </c>
      <c r="DS19" s="37">
        <f>CL19/10*DS$38</f>
        <v>-1.6556863812411393E-05</v>
      </c>
      <c r="DT19" s="37">
        <f>CM19/10*DT$38</f>
        <v>-5.9271663843674105E-06</v>
      </c>
      <c r="DU19" s="37">
        <f>CN19/10*DU$38</f>
        <v>9.638167270509257E-06</v>
      </c>
      <c r="DV19" s="37">
        <f>CO19/10*DV$38</f>
        <v>2.8213795069120806E-05</v>
      </c>
      <c r="DW19" s="37">
        <f>CP19/10*DW$38</f>
        <v>4.810628411888729E-05</v>
      </c>
      <c r="DX19" s="37">
        <f>CQ19/10*DX$38</f>
        <v>6.769848497611974E-05</v>
      </c>
      <c r="DY19" s="37">
        <f>CR19/10*DY$38</f>
        <v>8.556813986260181E-05</v>
      </c>
      <c r="DZ19" s="37">
        <f>CS19/10*DZ$38</f>
        <v>0.00010187997756627709</v>
      </c>
      <c r="EA19" s="37">
        <f>CT19/10*EA$38</f>
        <v>-39.65492661243092</v>
      </c>
    </row>
    <row r="20" spans="2:131" ht="19.5" customHeight="1">
      <c r="B20" s="44">
        <f>C20</f>
        <v>0</v>
      </c>
      <c r="C20" s="40">
        <v>0</v>
      </c>
      <c r="D20" s="13">
        <f>IF(gate,(C20+E20+D19+D21+(E20-D20)/IF((COLUMN(D20)-potaxis)*2+1,(COLUMN(D20)-potaxis)*2+1,1)+(D20-C20)/((COLUMN(D20)-potaxis)*2-1))*gam4-D20*gamm1,0)</f>
        <v>2.598090788703424</v>
      </c>
      <c r="E20" s="13">
        <f>IF(gate,(D20+F20+E19+E21+(F20-E20)/IF((COLUMN(E20)-potaxis)*2+1,(COLUMN(E20)-potaxis)*2+1,1)+(E20-D20)/((COLUMN(E20)-potaxis)*2-1))*gam4-E20*gamm1,0)</f>
        <v>5.8595212999473</v>
      </c>
      <c r="F20" s="13">
        <f>IF(gate,(E20+G20+F19+F21+(G20-F20)/IF((COLUMN(F20)-potaxis)*2+1,(COLUMN(F20)-potaxis)*2+1,1)+(F20-E20)/((COLUMN(F20)-potaxis)*2-1))*gam4-F20*gamm1,0)</f>
        <v>9.758922645396105</v>
      </c>
      <c r="G20" s="13">
        <f>IF(gate,(F20+H20+G19+G21+(H20-G20)/IF((COLUMN(G20)-potaxis)*2+1,(COLUMN(G20)-potaxis)*2+1,1)+(G20-F20)/((COLUMN(G20)-potaxis)*2-1))*gam4-G20*gamm1,0)</f>
        <v>14.350930378698525</v>
      </c>
      <c r="H20" s="13">
        <f>IF(gate,(G20+I20+H19+H21+(I20-H20)/IF((COLUMN(H20)-potaxis)*2+1,(COLUMN(H20)-potaxis)*2+1,1)+(H20-G20)/((COLUMN(H20)-potaxis)*2-1))*gam4-H20*gamm1,0)</f>
        <v>19.80105860043666</v>
      </c>
      <c r="I20" s="13">
        <f>IF(gate,(H20+J20+I19+I21+(J20-I20)/IF((COLUMN(I20)-potaxis)*2+1,(COLUMN(I20)-potaxis)*2+1,1)+(I20-H20)/((COLUMN(I20)-potaxis)*2-1))*gam4-I20*gamm1,0)</f>
        <v>26.38651127953125</v>
      </c>
      <c r="J20" s="13">
        <f>IF(gate,(I20+K20+J19+J21+(K20-J20)/IF((COLUMN(J20)-potaxis)*2+1,(COLUMN(J20)-potaxis)*2+1,1)+(J20-I20)/((COLUMN(J20)-potaxis)*2-1))*gam4-J20*gamm1,0)</f>
        <v>34.52552969750886</v>
      </c>
      <c r="K20" s="13">
        <f>IF(gate,(J20+L20+K19+K21+(L20-K20)/IF((COLUMN(K20)-potaxis)*2+1,(COLUMN(K20)-potaxis)*2+1,1)+(K20-J20)/((COLUMN(K20)-potaxis)*2-1))*gam4-K20*gamm1,0)</f>
        <v>44.83878957934562</v>
      </c>
      <c r="L20" s="13">
        <f>IF(gate,(K20+M20+L19+L21+(M20-L20)/IF((COLUMN(L20)-potaxis)*2+1,(COLUMN(L20)-potaxis)*2+1,1)+(L20-K20)/((COLUMN(L20)-potaxis)*2-1))*gam4-L20*gamm1,0)</f>
        <v>58.24164587028604</v>
      </c>
      <c r="M20" s="13">
        <f>IF(gate,(L20+N20+M19+M21+(N20-M20)/IF((COLUMN(M20)-potaxis)*2+1,(COLUMN(M20)-potaxis)*2+1,1)+(M20-L20)/((COLUMN(M20)-potaxis)*2-1))*gam4-M20*gamm1,0)</f>
        <v>76.04645533202974</v>
      </c>
      <c r="N20" s="13">
        <f>foo</f>
        <v>100</v>
      </c>
      <c r="O20" s="13">
        <f>foo</f>
        <v>100</v>
      </c>
      <c r="P20" s="13">
        <f>foo</f>
        <v>100</v>
      </c>
      <c r="Q20" s="13">
        <f>foo</f>
        <v>100</v>
      </c>
      <c r="R20" s="35">
        <f>OFFSET(R20,0,2*(potaxis-COLUMN(R20)))</f>
        <v>100</v>
      </c>
      <c r="S20" s="13">
        <f>OFFSET(S20,0,2*(potaxis-COLUMN(S20)))</f>
        <v>100</v>
      </c>
      <c r="T20" s="13">
        <f>OFFSET(T20,0,2*(potaxis-COLUMN(T20)))</f>
        <v>100</v>
      </c>
      <c r="U20" s="13">
        <f>OFFSET(U20,0,2*(potaxis-COLUMN(U20)))</f>
        <v>100</v>
      </c>
      <c r="V20" s="13">
        <f>OFFSET(V20,0,2*(potaxis-COLUMN(V20)))</f>
        <v>76.04645533202974</v>
      </c>
      <c r="W20" s="13">
        <f>OFFSET(W20,0,2*(potaxis-COLUMN(W20)))</f>
        <v>58.24164587028604</v>
      </c>
      <c r="X20" s="13">
        <f>OFFSET(X20,0,2*(potaxis-COLUMN(X20)))</f>
        <v>44.83878957934562</v>
      </c>
      <c r="Y20" s="13">
        <f>OFFSET(Y20,0,2*(potaxis-COLUMN(Y20)))</f>
        <v>34.52552969750886</v>
      </c>
      <c r="Z20" s="13">
        <f>OFFSET(Z20,0,2*(potaxis-COLUMN(Z20)))</f>
        <v>26.38651127953125</v>
      </c>
      <c r="AA20" s="13">
        <f>OFFSET(AA20,0,2*(potaxis-COLUMN(AA20)))</f>
        <v>19.80105860043666</v>
      </c>
      <c r="AB20" s="13">
        <f>OFFSET(AB20,0,2*(potaxis-COLUMN(AB20)))</f>
        <v>14.350930378698525</v>
      </c>
      <c r="AC20" s="13">
        <f>OFFSET(AC20,0,2*(potaxis-COLUMN(AC20)))</f>
        <v>9.758922645396105</v>
      </c>
      <c r="AD20" s="13">
        <f>OFFSET(AD20,0,2*(potaxis-COLUMN(AD20)))</f>
        <v>5.8595212999473</v>
      </c>
      <c r="AE20" s="13">
        <f>OFFSET(AE20,0,2*(potaxis-COLUMN(AE20)))</f>
        <v>2.598090788703424</v>
      </c>
      <c r="AF20" s="13">
        <f>OFFSET(AF20,0,2*(potaxis-COLUMN(AF20)))</f>
        <v>0</v>
      </c>
      <c r="AG20" s="44">
        <f>AF20</f>
        <v>0</v>
      </c>
      <c r="AJ20" s="17">
        <f>SQRT(('Laplace-rot'!D20-'Laplace-rot'!B20)^2+('Laplace-rot'!C21-'Laplace-rot'!C19)^2)</f>
        <v>2.598090788703424</v>
      </c>
      <c r="AK20" s="17">
        <f>SQRT(('Laplace-rot'!E20-'Laplace-rot'!C20)^2+('Laplace-rot'!D21-'Laplace-rot'!D19)^2)</f>
        <v>5.931483960974472</v>
      </c>
      <c r="AL20" s="17">
        <f>SQRT(('Laplace-rot'!F20-'Laplace-rot'!D20)^2+('Laplace-rot'!E21-'Laplace-rot'!E19)^2)</f>
        <v>7.21127461791693</v>
      </c>
      <c r="AM20" s="17">
        <f>SQRT(('Laplace-rot'!G20-'Laplace-rot'!E20)^2+('Laplace-rot'!F21-'Laplace-rot'!F19)^2)</f>
        <v>8.519373316022525</v>
      </c>
      <c r="AN20" s="17">
        <f>SQRT(('Laplace-rot'!H20-'Laplace-rot'!F20)^2+('Laplace-rot'!G21-'Laplace-rot'!G19)^2)</f>
        <v>10.05938156199691</v>
      </c>
      <c r="AO20" s="17">
        <f>SQRT(('Laplace-rot'!I20-'Laplace-rot'!G20)^2+('Laplace-rot'!H21-'Laplace-rot'!H19)^2)</f>
        <v>12.04875414916416</v>
      </c>
      <c r="AP20" s="17">
        <f>SQRT(('Laplace-rot'!J20-'Laplace-rot'!H20)^2+('Laplace-rot'!I21-'Laplace-rot'!I19)^2)</f>
        <v>14.73715172543772</v>
      </c>
      <c r="AQ20" s="17">
        <f>SQRT(('Laplace-rot'!K20-'Laplace-rot'!I20)^2+('Laplace-rot'!J21-'Laplace-rot'!J19)^2)</f>
        <v>18.466880457597412</v>
      </c>
      <c r="AR20" s="17">
        <f>SQRT(('Laplace-rot'!L20-'Laplace-rot'!J20)^2+('Laplace-rot'!K21-'Laplace-rot'!K19)^2)</f>
        <v>23.734241319836688</v>
      </c>
      <c r="AS20" s="17">
        <f>SQRT(('Laplace-rot'!M20-'Laplace-rot'!K20)^2+('Laplace-rot'!L21-'Laplace-rot'!L19)^2)</f>
        <v>31.22804955276274</v>
      </c>
      <c r="AT20" s="17">
        <f>SQRT(('Laplace-rot'!N20-'Laplace-rot'!L20)^2+('Laplace-rot'!M21-'Laplace-rot'!M19)^2)</f>
        <v>41.77183938827661</v>
      </c>
      <c r="AU20" s="17">
        <f>SQRT(('Laplace-rot'!O20-'Laplace-rot'!M20)^2+('Laplace-rot'!N21-'Laplace-rot'!N19)^2)</f>
        <v>23.953544667970263</v>
      </c>
      <c r="AV20" s="17">
        <f>SQRT(('Laplace-rot'!P20-'Laplace-rot'!N20)^2+('Laplace-rot'!O21-'Laplace-rot'!O19)^2)</f>
        <v>0</v>
      </c>
      <c r="AW20" s="17">
        <f>SQRT(('Laplace-rot'!Q20-'Laplace-rot'!O20)^2+('Laplace-rot'!P21-'Laplace-rot'!P19)^2)</f>
        <v>0</v>
      </c>
      <c r="AX20" s="17">
        <f>SQRT(('Laplace-rot'!R20-'Laplace-rot'!P20)^2+('Laplace-rot'!Q21-'Laplace-rot'!Q19)^2)</f>
        <v>0</v>
      </c>
      <c r="AY20" s="17">
        <f>SQRT(('Laplace-rot'!S20-'Laplace-rot'!Q20)^2+('Laplace-rot'!R21-'Laplace-rot'!R19)^2)</f>
        <v>0</v>
      </c>
      <c r="AZ20" s="17">
        <f>SQRT(('Laplace-rot'!T20-'Laplace-rot'!R20)^2+('Laplace-rot'!S21-'Laplace-rot'!S19)^2)</f>
        <v>0</v>
      </c>
      <c r="BA20" s="17">
        <f>SQRT(('Laplace-rot'!U20-'Laplace-rot'!S20)^2+('Laplace-rot'!T21-'Laplace-rot'!T19)^2)</f>
        <v>0</v>
      </c>
      <c r="BB20" s="17">
        <f>SQRT(('Laplace-rot'!V20-'Laplace-rot'!T20)^2+('Laplace-rot'!U21-'Laplace-rot'!U19)^2)</f>
        <v>23.953544667970263</v>
      </c>
      <c r="BC20" s="17">
        <f>SQRT(('Laplace-rot'!W20-'Laplace-rot'!U20)^2+('Laplace-rot'!V21-'Laplace-rot'!V19)^2)</f>
        <v>41.77183938827661</v>
      </c>
      <c r="BD20" s="17">
        <f>SQRT(('Laplace-rot'!X20-'Laplace-rot'!V20)^2+('Laplace-rot'!W21-'Laplace-rot'!W19)^2)</f>
        <v>31.22804955276274</v>
      </c>
      <c r="BE20" s="17">
        <f>SQRT(('Laplace-rot'!Z20-'Laplace-rot'!W20)^2+('Laplace-rot'!X21-'Laplace-rot'!X19)^2)</f>
        <v>31.868631042181313</v>
      </c>
      <c r="BF20" s="17">
        <f>SQRT(('Laplace-rot'!AA20-'Laplace-rot'!X20)^2+('Laplace-rot'!Z21-'Laplace-rot'!Z19)^2)</f>
        <v>25.045190445717814</v>
      </c>
      <c r="BG20" s="17">
        <f>SQRT(('Laplace-rot'!AB20-'Laplace-rot'!Z20)^2+('Laplace-rot'!AA21-'Laplace-rot'!AA19)^2)</f>
        <v>12.04875414916416</v>
      </c>
      <c r="BH20" s="17">
        <f>SQRT(('Laplace-rot'!AC20-'Laplace-rot'!AA20)^2+('Laplace-rot'!AB21-'Laplace-rot'!AB19)^2)</f>
        <v>10.05938156199691</v>
      </c>
      <c r="BI20" s="17">
        <f>SQRT(('Laplace-rot'!AD20-'Laplace-rot'!AB20)^2+('Laplace-rot'!AC21-'Laplace-rot'!AC19)^2)</f>
        <v>8.519373316022525</v>
      </c>
      <c r="BJ20" s="17">
        <f>SQRT(('Laplace-rot'!AE20-'Laplace-rot'!AC20)^2+('Laplace-rot'!AD21-'Laplace-rot'!AD19)^2)</f>
        <v>7.21127461791693</v>
      </c>
      <c r="BK20" s="17">
        <f>SQRT(('Laplace-rot'!AF20-'Laplace-rot'!AD20)^2+('Laplace-rot'!AE21-'Laplace-rot'!AE19)^2)</f>
        <v>5.931483960974472</v>
      </c>
      <c r="BL20" s="17">
        <f>SQRT(('Laplace-rot'!AG20-'Laplace-rot'!AE20)^2+('Laplace-rot'!AF21-'Laplace-rot'!AF19)^2)</f>
        <v>2.598090788703424</v>
      </c>
      <c r="BQ20" s="9">
        <f>-10*(B20+D20+C19+C21+(D20-C20)/IF((COLUMN(C20)-potaxis)*2+1,(COLUMN(C20)-potaxis)*2+1,1)+(C20-B20)/((COLUMN(C20)-potaxis)*2-1)-4*C20)</f>
        <v>-25.05301831964016</v>
      </c>
      <c r="BR20" s="9">
        <f>-10*(C20+E20+D19+D21+(E20-D20)/IF((COLUMN(D20)-potaxis)*2+1,(COLUMN(D20)-potaxis)*2+1,1)+(D20-C20)/((COLUMN(D20)-potaxis)*2-1)-4*D20)</f>
        <v>-6.876396421162667E-05</v>
      </c>
      <c r="BS20" s="9">
        <f>-10*(D20+F20+E19+E21+(F20-E20)/IF((COLUMN(E20)-potaxis)*2+1,(COLUMN(E20)-potaxis)*2+1,1)+(E20-D20)/((COLUMN(E20)-potaxis)*2-1)-4*E20)</f>
        <v>2.6665102481615577E-06</v>
      </c>
      <c r="BT20" s="9">
        <f>-10*(E20+G20+F19+F21+(G20-F20)/IF((COLUMN(F20)-potaxis)*2+1,(COLUMN(F20)-potaxis)*2+1,1)+(F20-E20)/((COLUMN(F20)-potaxis)*2-1)-4*F20)</f>
        <v>3.1080772799896295E-05</v>
      </c>
      <c r="BU20" s="9">
        <f>-10*(F20+H20+G19+G21+(H20-G20)/IF((COLUMN(G20)-potaxis)*2+1,(COLUMN(G20)-potaxis)*2+1,1)+(G20-F20)/((COLUMN(G20)-potaxis)*2-1)-4*G20)</f>
        <v>5.297612233334803E-05</v>
      </c>
      <c r="BV20" s="9">
        <f>-10*(G20+I20+H19+H21+(I20-H20)/IF((COLUMN(H20)-potaxis)*2+1,(COLUMN(H20)-potaxis)*2+1,1)+(H20-G20)/((COLUMN(H20)-potaxis)*2-1)-4*H20)</f>
        <v>6.835354753320644E-05</v>
      </c>
      <c r="BW20" s="9">
        <f>-10*(H20+J20+I19+I21+(J20-I20)/IF((COLUMN(I20)-potaxis)*2+1,(COLUMN(I20)-potaxis)*2+1,1)+(I20-H20)/((COLUMN(I20)-potaxis)*2-1)-4*I20)</f>
        <v>7.737034664501152E-05</v>
      </c>
      <c r="BX20" s="9">
        <f>-10*(I20+K20+J19+J21+(K20-J20)/IF((COLUMN(J20)-potaxis)*2+1,(COLUMN(J20)-potaxis)*2+1,1)+(J20-I20)/((COLUMN(J20)-potaxis)*2-1)-4*J20)</f>
        <v>7.982100498793443E-05</v>
      </c>
      <c r="BY20" s="9">
        <f>-10*(J20+L20+K19+K21+(L20-K20)/IF((COLUMN(K20)-potaxis)*2+1,(COLUMN(K20)-potaxis)*2+1,1)+(K20-J20)/((COLUMN(K20)-potaxis)*2-1)-4*K20)</f>
        <v>7.486690975611054E-05</v>
      </c>
      <c r="BZ20" s="9">
        <f>-10*(K20+M20+L19+L21+(M20-L20)/IF((COLUMN(L20)-potaxis)*2+1,(COLUMN(L20)-potaxis)*2+1,1)+(L20-K20)/((COLUMN(L20)-potaxis)*2-1)-4*L20)</f>
        <v>6.0300642701349716E-05</v>
      </c>
      <c r="CA20" s="9">
        <f>-10*(L20+N20+M19+M21+(N20-M20)/IF((COLUMN(M20)-potaxis)*2+1,(COLUMN(M20)-potaxis)*2+1,1)+(M20-L20)/((COLUMN(M20)-potaxis)*2-1)-4*M20)</f>
        <v>3.1162251730165735E-05</v>
      </c>
      <c r="CB20" s="9">
        <f>-10*(M20+O20+N19+N21+(O20-N20)/IF((COLUMN(N20)-potaxis)*2+1,(COLUMN(N20)-potaxis)*2+1,1)+(N20-M20)/((COLUMN(N20)-potaxis)*2-1)-4*N20)</f>
        <v>269.4773775146655</v>
      </c>
      <c r="CC20" s="9">
        <f>-10*(N20+P20+O19+O21+(P20-O20)/IF((COLUMN(O20)-potaxis)*2+1,(COLUMN(O20)-potaxis)*2+1,1)+(O20-N20)/((COLUMN(O20)-potaxis)*2-1)-4*O20)</f>
        <v>0</v>
      </c>
      <c r="CD20" s="9">
        <f>-10*(O20+Q20+P19+P21+(Q20-P20)/IF((COLUMN(P20)-potaxis)*2+1,(COLUMN(P20)-potaxis)*2+1,1)+(P20-O20)/((COLUMN(P20)-potaxis)*2-1)-4*P20)</f>
        <v>0</v>
      </c>
      <c r="CE20" s="9">
        <f>-10*(P20+R20+Q19+Q21+(R20-Q20)/IF((COLUMN(Q20)-potaxis)*2+1,(COLUMN(Q20)-potaxis)*2+1,1)+(Q20-P20)/((COLUMN(Q20)-potaxis)*2-1)-4*Q20)</f>
        <v>0</v>
      </c>
      <c r="CF20" s="42">
        <f>OFFSET(CF20,0,2*(rhoaxis-COLUMN(CF20)))</f>
        <v>0</v>
      </c>
      <c r="CG20" s="9">
        <f>OFFSET(CG20,0,2*(rhoaxis-COLUMN(CG20)))</f>
        <v>0</v>
      </c>
      <c r="CH20" s="9">
        <f>OFFSET(CH20,0,2*(rhoaxis-COLUMN(CH20)))</f>
        <v>0</v>
      </c>
      <c r="CI20" s="9">
        <f>OFFSET(CI20,0,2*(rhoaxis-COLUMN(CI20)))</f>
        <v>269.4773775146655</v>
      </c>
      <c r="CJ20" s="9">
        <f>OFFSET(CJ20,0,2*(rhoaxis-COLUMN(CJ20)))</f>
        <v>3.1162251730165735E-05</v>
      </c>
      <c r="CK20" s="9">
        <f>OFFSET(CK20,0,2*(rhoaxis-COLUMN(CK20)))</f>
        <v>6.0300642701349716E-05</v>
      </c>
      <c r="CL20" s="9">
        <f>OFFSET(CL20,0,2*(rhoaxis-COLUMN(CL20)))</f>
        <v>7.486690975611054E-05</v>
      </c>
      <c r="CM20" s="9">
        <f>OFFSET(CM20,0,2*(rhoaxis-COLUMN(CM20)))</f>
        <v>7.982100498793443E-05</v>
      </c>
      <c r="CN20" s="9">
        <f>OFFSET(CN20,0,2*(rhoaxis-COLUMN(CN20)))</f>
        <v>7.737034664501152E-05</v>
      </c>
      <c r="CO20" s="9">
        <f>OFFSET(CO20,0,2*(rhoaxis-COLUMN(CO20)))</f>
        <v>6.835354753320644E-05</v>
      </c>
      <c r="CP20" s="9">
        <f>OFFSET(CP20,0,2*(rhoaxis-COLUMN(CP20)))</f>
        <v>5.297612233334803E-05</v>
      </c>
      <c r="CQ20" s="9">
        <f>OFFSET(CQ20,0,2*(rhoaxis-COLUMN(CQ20)))</f>
        <v>3.1080772799896295E-05</v>
      </c>
      <c r="CR20" s="9">
        <f>OFFSET(CR20,0,2*(rhoaxis-COLUMN(CR20)))</f>
        <v>2.6665102481615577E-06</v>
      </c>
      <c r="CS20" s="9">
        <f>OFFSET(CS20,0,2*(rhoaxis-COLUMN(CS20)))</f>
        <v>-6.876396421162667E-05</v>
      </c>
      <c r="CT20" s="9">
        <f>OFFSET(CT20,0,2*(rhoaxis-COLUMN(CT20)))</f>
        <v>-25.05301831964016</v>
      </c>
      <c r="CX20" s="37">
        <f>BQ20/10*CX$38</f>
        <v>-36.32687656347824</v>
      </c>
      <c r="CY20" s="37">
        <f>BR20/10*CY$38</f>
        <v>-9.2831351685696E-05</v>
      </c>
      <c r="CZ20" s="37">
        <f>BS20/10*CZ$38</f>
        <v>3.333137810201947E-06</v>
      </c>
      <c r="DA20" s="37">
        <f>BT20/10*DA$38</f>
        <v>3.574288871988074E-05</v>
      </c>
      <c r="DB20" s="37">
        <f>BU20/10*DB$38</f>
        <v>5.562492845001543E-05</v>
      </c>
      <c r="DC20" s="37">
        <f>BV20/10*DC$38</f>
        <v>6.493587015654612E-05</v>
      </c>
      <c r="DD20" s="37">
        <f>BW20/10*DD$38</f>
        <v>6.57647946482598E-05</v>
      </c>
      <c r="DE20" s="37">
        <f>BX20/10*DE$38</f>
        <v>5.986575374095082E-05</v>
      </c>
      <c r="DF20" s="37">
        <f>BY20/10*DF$38</f>
        <v>4.8663491341471854E-05</v>
      </c>
      <c r="DG20" s="37">
        <f>BZ20/10*DG$38</f>
        <v>3.3165353485742344E-05</v>
      </c>
      <c r="DH20" s="37">
        <f>CA20/10*DH$38</f>
        <v>1.4023013278574581E-05</v>
      </c>
      <c r="DI20" s="37">
        <f>CB20/10*DI$38</f>
        <v>94.31708213013292</v>
      </c>
      <c r="DJ20" s="37">
        <f>CC20/10*DJ$38</f>
        <v>0</v>
      </c>
      <c r="DK20" s="37">
        <f>CD20/10*DK$38</f>
        <v>0</v>
      </c>
      <c r="DL20" s="37">
        <f>CE20/10*DL$38</f>
        <v>0</v>
      </c>
      <c r="DM20" s="15">
        <f>CF20/10*DM$38</f>
        <v>0</v>
      </c>
      <c r="DN20" s="37">
        <f>CG20/10*DN$38</f>
        <v>0</v>
      </c>
      <c r="DO20" s="37">
        <f>CH20/10*DO$38</f>
        <v>0</v>
      </c>
      <c r="DP20" s="37">
        <f>CI20/10*DP$38</f>
        <v>94.31708213013292</v>
      </c>
      <c r="DQ20" s="37">
        <f>CJ20/10*DQ$38</f>
        <v>1.4023013278574581E-05</v>
      </c>
      <c r="DR20" s="37">
        <f>CK20/10*DR$38</f>
        <v>3.3165353485742344E-05</v>
      </c>
      <c r="DS20" s="37">
        <f>CL20/10*DS$38</f>
        <v>4.8663491341471854E-05</v>
      </c>
      <c r="DT20" s="37">
        <f>CM20/10*DT$38</f>
        <v>5.986575374095082E-05</v>
      </c>
      <c r="DU20" s="37">
        <f>CN20/10*DU$38</f>
        <v>6.57647946482598E-05</v>
      </c>
      <c r="DV20" s="37">
        <f>CO20/10*DV$38</f>
        <v>6.493587015654612E-05</v>
      </c>
      <c r="DW20" s="37">
        <f>CP20/10*DW$38</f>
        <v>5.562492845001543E-05</v>
      </c>
      <c r="DX20" s="37">
        <f>CQ20/10*DX$38</f>
        <v>3.574288871988074E-05</v>
      </c>
      <c r="DY20" s="37">
        <f>CR20/10*DY$38</f>
        <v>3.333137810201947E-06</v>
      </c>
      <c r="DZ20" s="37">
        <f>CS20/10*DZ$38</f>
        <v>-9.2831351685696E-05</v>
      </c>
      <c r="EA20" s="37">
        <f>CT20/10*EA$38</f>
        <v>-36.32687656347824</v>
      </c>
    </row>
    <row r="21" spans="2:131" ht="19.5" customHeight="1">
      <c r="B21" s="44">
        <f>C21</f>
        <v>0</v>
      </c>
      <c r="C21" s="40">
        <v>0</v>
      </c>
      <c r="D21" s="13">
        <f>IF(gate,(C21+E21+D20+D22+(E21-D21)/IF((COLUMN(D21)-potaxis)*2+1,(COLUMN(D21)-potaxis)*2+1,1)+(D21-C21)/((COLUMN(D21)-potaxis)*2-1))*gam4-D21*gamm1,0)</f>
        <v>1.9149650749068596</v>
      </c>
      <c r="E21" s="13">
        <f>IF(gate,(D21+F21+E20+E22+(F21-E21)/IF((COLUMN(E21)-potaxis)*2+1,(COLUMN(E21)-potaxis)*2+1,1)+(E21-D21)/((COLUMN(E21)-potaxis)*2-1))*gam4-E21*gamm1,0)</f>
        <v>5.258767615689056</v>
      </c>
      <c r="F21" s="13">
        <f>IF(gate,(E21+G21+F20+F22+(G21-F21)/IF((COLUMN(F21)-potaxis)*2+1,(COLUMN(F21)-potaxis)*2+1,1)+(F21-E21)/((COLUMN(F21)-potaxis)*2-1))*gam4-F21*gamm1,0)</f>
        <v>9.253366531684353</v>
      </c>
      <c r="G21" s="13">
        <f>IF(gate,(F21+H21+G20+G22+(H21-G21)/IF((COLUMN(G21)-potaxis)*2+1,(COLUMN(G21)-potaxis)*2+1,1)+(G21-F21)/((COLUMN(G21)-potaxis)*2-1))*gam4-G21*gamm1,0)</f>
        <v>13.868094086406728</v>
      </c>
      <c r="H21" s="13">
        <f>IF(gate,(G21+I21+H20+H22+(I21-H21)/IF((COLUMN(H21)-potaxis)*2+1,(COLUMN(H21)-potaxis)*2+1,1)+(H21-G21)/((COLUMN(H21)-potaxis)*2-1))*gam4-H21*gamm1,0)</f>
        <v>19.270942249913574</v>
      </c>
      <c r="I21" s="13">
        <f>IF(gate,(H21+J21+I20+I22+(J21-I21)/IF((COLUMN(I21)-potaxis)*2+1,(COLUMN(I21)-potaxis)*2+1,1)+(I21-H21)/((COLUMN(I21)-potaxis)*2-1))*gam4-I21*gamm1,0)</f>
        <v>25.74138728950727</v>
      </c>
      <c r="J21" s="13">
        <f>IF(gate,(I21+K21+J20+J22+(K21-J21)/IF((COLUMN(J21)-potaxis)*2+1,(COLUMN(J21)-potaxis)*2+1,1)+(J21-I21)/((COLUMN(J21)-potaxis)*2-1))*gam4-J21*gamm1,0)</f>
        <v>33.693963073270915</v>
      </c>
      <c r="K21" s="13">
        <f>IF(gate,(J21+L21+K20+K22+(L21-K21)/IF((COLUMN(K21)-potaxis)*2+1,(COLUMN(K21)-potaxis)*2+1,1)+(K21-J21)/((COLUMN(K21)-potaxis)*2-1))*gam4-K21*gamm1,0)</f>
        <v>43.75707770999584</v>
      </c>
      <c r="L21" s="13">
        <f>IF(gate,(K21+M21+L20+L22+(M21-L21)/IF((COLUMN(L21)-potaxis)*2+1,(COLUMN(L21)-potaxis)*2+1,1)+(L21-K21)/((COLUMN(L21)-potaxis)*2-1))*gam4-L21*gamm1,0)</f>
        <v>56.92529412348603</v>
      </c>
      <c r="M21" s="13">
        <f>IF(gate,(L21+N21+M20+M22+(N21-M21)/IF((COLUMN(M21)-potaxis)*2+1,(COLUMN(M21)-potaxis)*2+1,1)+(M21-L21)/((COLUMN(M21)-potaxis)*2-1))*gam4-M21*gamm1,0)</f>
        <v>74.8287570341421</v>
      </c>
      <c r="N21" s="13">
        <f>foo</f>
        <v>100</v>
      </c>
      <c r="O21" s="13">
        <f>foo</f>
        <v>100</v>
      </c>
      <c r="P21" s="13">
        <f>foo</f>
        <v>100</v>
      </c>
      <c r="Q21" s="13">
        <f>foo</f>
        <v>100</v>
      </c>
      <c r="R21" s="35">
        <f>OFFSET(R21,0,2*(potaxis-COLUMN(R21)))</f>
        <v>100</v>
      </c>
      <c r="S21" s="13">
        <f>OFFSET(S21,0,2*(potaxis-COLUMN(S21)))</f>
        <v>100</v>
      </c>
      <c r="T21" s="13">
        <f>OFFSET(T21,0,2*(potaxis-COLUMN(T21)))</f>
        <v>100</v>
      </c>
      <c r="U21" s="13">
        <f>OFFSET(U21,0,2*(potaxis-COLUMN(U21)))</f>
        <v>100</v>
      </c>
      <c r="V21" s="13">
        <f>OFFSET(V21,0,2*(potaxis-COLUMN(V21)))</f>
        <v>74.8287570341421</v>
      </c>
      <c r="W21" s="13">
        <f>OFFSET(W21,0,2*(potaxis-COLUMN(W21)))</f>
        <v>56.92529412348603</v>
      </c>
      <c r="X21" s="13">
        <f>OFFSET(X21,0,2*(potaxis-COLUMN(X21)))</f>
        <v>43.75707770999584</v>
      </c>
      <c r="Y21" s="13">
        <f>OFFSET(Y21,0,2*(potaxis-COLUMN(Y21)))</f>
        <v>33.693963073270915</v>
      </c>
      <c r="Z21" s="13">
        <f>OFFSET(Z21,0,2*(potaxis-COLUMN(Z21)))</f>
        <v>25.74138728950727</v>
      </c>
      <c r="AA21" s="13">
        <f>OFFSET(AA21,0,2*(potaxis-COLUMN(AA21)))</f>
        <v>19.270942249913574</v>
      </c>
      <c r="AB21" s="13">
        <f>OFFSET(AB21,0,2*(potaxis-COLUMN(AB21)))</f>
        <v>13.868094086406728</v>
      </c>
      <c r="AC21" s="13">
        <f>OFFSET(AC21,0,2*(potaxis-COLUMN(AC21)))</f>
        <v>9.253366531684353</v>
      </c>
      <c r="AD21" s="13">
        <f>OFFSET(AD21,0,2*(potaxis-COLUMN(AD21)))</f>
        <v>5.258767615689056</v>
      </c>
      <c r="AE21" s="13">
        <f>OFFSET(AE21,0,2*(potaxis-COLUMN(AE21)))</f>
        <v>1.9149650749068596</v>
      </c>
      <c r="AF21" s="13">
        <f>OFFSET(AF21,0,2*(potaxis-COLUMN(AF21)))</f>
        <v>0</v>
      </c>
      <c r="AG21" s="44">
        <f>AF21</f>
        <v>0</v>
      </c>
      <c r="AJ21" s="17">
        <f>SQRT(('Laplace-rot'!D21-'Laplace-rot'!B21)^2+('Laplace-rot'!C22-'Laplace-rot'!C20)^2)</f>
        <v>1.9149650749068596</v>
      </c>
      <c r="AK21" s="17">
        <f>SQRT(('Laplace-rot'!E21-'Laplace-rot'!C21)^2+('Laplace-rot'!D22-'Laplace-rot'!D20)^2)</f>
        <v>5.865553049983056</v>
      </c>
      <c r="AL21" s="17">
        <f>SQRT(('Laplace-rot'!F21-'Laplace-rot'!D21)^2+('Laplace-rot'!E22-'Laplace-rot'!E20)^2)</f>
        <v>7.501813012488625</v>
      </c>
      <c r="AM21" s="17">
        <f>SQRT(('Laplace-rot'!G21-'Laplace-rot'!E21)^2+('Laplace-rot'!F22-'Laplace-rot'!F20)^2)</f>
        <v>8.700324121658422</v>
      </c>
      <c r="AN21" s="17">
        <f>SQRT(('Laplace-rot'!H21-'Laplace-rot'!F21)^2+('Laplace-rot'!G22-'Laplace-rot'!G20)^2)</f>
        <v>10.098248966552417</v>
      </c>
      <c r="AO21" s="17">
        <f>SQRT(('Laplace-rot'!I21-'Laplace-rot'!G21)^2+('Laplace-rot'!H22-'Laplace-rot'!H20)^2)</f>
        <v>11.967445784055073</v>
      </c>
      <c r="AP21" s="17">
        <f>SQRT(('Laplace-rot'!J21-'Laplace-rot'!H21)^2+('Laplace-rot'!I22-'Laplace-rot'!I20)^2)</f>
        <v>14.549711606566715</v>
      </c>
      <c r="AQ21" s="17">
        <f>SQRT(('Laplace-rot'!K21-'Laplace-rot'!I21)^2+('Laplace-rot'!J22-'Laplace-rot'!J20)^2)</f>
        <v>18.196363881828876</v>
      </c>
      <c r="AR21" s="17">
        <f>SQRT(('Laplace-rot'!L21-'Laplace-rot'!J21)^2+('Laplace-rot'!K22-'Laplace-rot'!K20)^2)</f>
        <v>23.486456982669836</v>
      </c>
      <c r="AS21" s="17">
        <f>SQRT(('Laplace-rot'!M21-'Laplace-rot'!K21)^2+('Laplace-rot'!L22-'Laplace-rot'!L20)^2)</f>
        <v>31.39302301472583</v>
      </c>
      <c r="AT21" s="17">
        <f>SQRT(('Laplace-rot'!N21-'Laplace-rot'!L21)^2+('Laplace-rot'!M22-'Laplace-rot'!M20)^2)</f>
        <v>43.33761741726219</v>
      </c>
      <c r="AU21" s="17">
        <f>SQRT(('Laplace-rot'!O21-'Laplace-rot'!M21)^2+('Laplace-rot'!N22-'Laplace-rot'!N20)^2)</f>
        <v>25.1712429658579</v>
      </c>
      <c r="AV21" s="17">
        <f>SQRT(('Laplace-rot'!P21-'Laplace-rot'!N21)^2+('Laplace-rot'!O22-'Laplace-rot'!O20)^2)</f>
        <v>0</v>
      </c>
      <c r="AW21" s="17">
        <f>SQRT(('Laplace-rot'!Q21-'Laplace-rot'!O21)^2+('Laplace-rot'!P22-'Laplace-rot'!P20)^2)</f>
        <v>0</v>
      </c>
      <c r="AX21" s="17">
        <f>SQRT(('Laplace-rot'!R21-'Laplace-rot'!P21)^2+('Laplace-rot'!Q22-'Laplace-rot'!Q20)^2)</f>
        <v>0</v>
      </c>
      <c r="AY21" s="17">
        <f>SQRT(('Laplace-rot'!S21-'Laplace-rot'!Q21)^2+('Laplace-rot'!R22-'Laplace-rot'!R20)^2)</f>
        <v>0</v>
      </c>
      <c r="AZ21" s="17">
        <f>SQRT(('Laplace-rot'!T21-'Laplace-rot'!R21)^2+('Laplace-rot'!S22-'Laplace-rot'!S20)^2)</f>
        <v>0</v>
      </c>
      <c r="BA21" s="17">
        <f>SQRT(('Laplace-rot'!U21-'Laplace-rot'!S21)^2+('Laplace-rot'!T22-'Laplace-rot'!T20)^2)</f>
        <v>0</v>
      </c>
      <c r="BB21" s="17">
        <f>SQRT(('Laplace-rot'!V21-'Laplace-rot'!T21)^2+('Laplace-rot'!U22-'Laplace-rot'!U20)^2)</f>
        <v>25.1712429658579</v>
      </c>
      <c r="BC21" s="17">
        <f>SQRT(('Laplace-rot'!W21-'Laplace-rot'!U21)^2+('Laplace-rot'!V22-'Laplace-rot'!V20)^2)</f>
        <v>43.33761741726219</v>
      </c>
      <c r="BD21" s="17">
        <f>SQRT(('Laplace-rot'!X21-'Laplace-rot'!V21)^2+('Laplace-rot'!W22-'Laplace-rot'!W20)^2)</f>
        <v>31.39302301472583</v>
      </c>
      <c r="BE21" s="17">
        <f>SQRT(('Laplace-rot'!Z21-'Laplace-rot'!W21)^2+('Laplace-rot'!X22-'Laplace-rot'!X20)^2)</f>
        <v>31.374431702652068</v>
      </c>
      <c r="BF21" s="17">
        <f>SQRT(('Laplace-rot'!AA21-'Laplace-rot'!X21)^2+('Laplace-rot'!Z22-'Laplace-rot'!Z20)^2)</f>
        <v>24.56097326924894</v>
      </c>
      <c r="BG21" s="17">
        <f>SQRT(('Laplace-rot'!AB21-'Laplace-rot'!Z21)^2+('Laplace-rot'!AA22-'Laplace-rot'!AA20)^2)</f>
        <v>11.967445784055073</v>
      </c>
      <c r="BH21" s="17">
        <f>SQRT(('Laplace-rot'!AC21-'Laplace-rot'!AA21)^2+('Laplace-rot'!AB22-'Laplace-rot'!AB20)^2)</f>
        <v>10.098248966552417</v>
      </c>
      <c r="BI21" s="17">
        <f>SQRT(('Laplace-rot'!AD21-'Laplace-rot'!AB21)^2+('Laplace-rot'!AC22-'Laplace-rot'!AC20)^2)</f>
        <v>8.700324121658422</v>
      </c>
      <c r="BJ21" s="17">
        <f>SQRT(('Laplace-rot'!AE21-'Laplace-rot'!AC21)^2+('Laplace-rot'!AD22-'Laplace-rot'!AD20)^2)</f>
        <v>7.501813012488625</v>
      </c>
      <c r="BK21" s="17">
        <f>SQRT(('Laplace-rot'!AF21-'Laplace-rot'!AD21)^2+('Laplace-rot'!AE22-'Laplace-rot'!AE20)^2)</f>
        <v>5.865553049983056</v>
      </c>
      <c r="BL21" s="17">
        <f>SQRT(('Laplace-rot'!AG21-'Laplace-rot'!AE21)^2+('Laplace-rot'!AF22-'Laplace-rot'!AF20)^2)</f>
        <v>1.9149650749068596</v>
      </c>
      <c r="BQ21" s="9">
        <f>-10*(B21+D21+C20+C22+(D21-C21)/IF((COLUMN(C21)-potaxis)*2+1,(COLUMN(C21)-potaxis)*2+1,1)+(C21-B21)/((COLUMN(C21)-potaxis)*2-1)-4*C21)</f>
        <v>-18.465734650887576</v>
      </c>
      <c r="BR21" s="9">
        <f>-10*(C21+E21+D20+D22+(E21-D21)/IF((COLUMN(D21)-potaxis)*2+1,(COLUMN(D21)-potaxis)*2+1,1)+(D21-C21)/((COLUMN(D21)-potaxis)*2-1)-4*D21)</f>
        <v>1.2950831456137735E-05</v>
      </c>
      <c r="BS21" s="9">
        <f>-10*(D21+F21+E20+E22+(F21-E21)/IF((COLUMN(E21)-potaxis)*2+1,(COLUMN(E21)-potaxis)*2+1,1)+(E21-D21)/((COLUMN(E21)-potaxis)*2-1)-4*E21)</f>
        <v>6.896210489770738E-05</v>
      </c>
      <c r="BT21" s="9">
        <f>-10*(E21+G21+F20+F22+(G21-F21)/IF((COLUMN(F21)-potaxis)*2+1,(COLUMN(F21)-potaxis)*2+1,1)+(F21-E21)/((COLUMN(F21)-potaxis)*2-1)-4*F21)</f>
        <v>5.9355987076514793E-05</v>
      </c>
      <c r="BU21" s="9">
        <f>-10*(F21+H21+G20+G22+(H21-G21)/IF((COLUMN(G21)-potaxis)*2+1,(COLUMN(G21)-potaxis)*2+1,1)+(G21-F21)/((COLUMN(G21)-potaxis)*2-1)-4*G21)</f>
        <v>4.7344334390686527E-05</v>
      </c>
      <c r="BV21" s="9">
        <f>-10*(G21+I21+H20+H22+(I21-H21)/IF((COLUMN(H21)-potaxis)*2+1,(COLUMN(H21)-potaxis)*2+1,1)+(H21-G21)/((COLUMN(H21)-potaxis)*2-1)-4*H21)</f>
        <v>3.3145027202863275E-05</v>
      </c>
      <c r="BW21" s="9">
        <f>-10*(H21+J21+I20+I22+(J21-I21)/IF((COLUMN(I21)-potaxis)*2+1,(COLUMN(I21)-potaxis)*2+1,1)+(I21-H21)/((COLUMN(I21)-potaxis)*2-1)-4*I21)</f>
        <v>1.7306410597939248E-05</v>
      </c>
      <c r="BX21" s="9">
        <f>-10*(I21+K21+J20+J22+(K21-J21)/IF((COLUMN(J21)-potaxis)*2+1,(COLUMN(J21)-potaxis)*2+1,1)+(J21-I21)/((COLUMN(J21)-potaxis)*2-1)-4*J21)</f>
        <v>8.012068519747118E-07</v>
      </c>
      <c r="BY21" s="9">
        <f>-10*(J21+L21+K20+K22+(L21-K21)/IF((COLUMN(K21)-potaxis)*2+1,(COLUMN(K21)-potaxis)*2+1,1)+(K21-J21)/((COLUMN(K21)-potaxis)*2-1)-4*K21)</f>
        <v>-1.4659896407920314E-05</v>
      </c>
      <c r="BZ21" s="9">
        <f>-10*(K21+M21+L20+L22+(M21-L21)/IF((COLUMN(L21)-potaxis)*2+1,(COLUMN(L21)-potaxis)*2+1,1)+(L21-K21)/((COLUMN(L21)-potaxis)*2-1)-4*L21)</f>
        <v>-2.56425948919059E-05</v>
      </c>
      <c r="CA21" s="9">
        <f>-10*(L21+N21+M20+M22+(N21-M21)/IF((COLUMN(M21)-potaxis)*2+1,(COLUMN(M21)-potaxis)*2+1,1)+(M21-L21)/((COLUMN(M21)-potaxis)*2-1)-4*M21)</f>
        <v>-1.061662999291002E-05</v>
      </c>
      <c r="CB21" s="9">
        <f>-10*(M21+O21+N20+N22+(O21-N21)/IF((COLUMN(N21)-potaxis)*2+1,(COLUMN(N21)-potaxis)*2+1,1)+(N21-M21)/((COLUMN(N21)-potaxis)*2-1)-4*N21)</f>
        <v>283.1764833659014</v>
      </c>
      <c r="CC21" s="9">
        <f>-10*(N21+P21+O20+O22+(P21-O21)/IF((COLUMN(O21)-potaxis)*2+1,(COLUMN(O21)-potaxis)*2+1,1)+(O21-N21)/((COLUMN(O21)-potaxis)*2-1)-4*O21)</f>
        <v>0</v>
      </c>
      <c r="CD21" s="9">
        <f>-10*(O21+Q21+P20+P22+(Q21-P21)/IF((COLUMN(P21)-potaxis)*2+1,(COLUMN(P21)-potaxis)*2+1,1)+(P21-O21)/((COLUMN(P21)-potaxis)*2-1)-4*P21)</f>
        <v>0</v>
      </c>
      <c r="CE21" s="9">
        <f>-10*(P21+R21+Q20+Q22+(R21-Q21)/IF((COLUMN(Q21)-potaxis)*2+1,(COLUMN(Q21)-potaxis)*2+1,1)+(Q21-P21)/((COLUMN(Q21)-potaxis)*2-1)-4*Q21)</f>
        <v>0</v>
      </c>
      <c r="CF21" s="42">
        <f>OFFSET(CF21,0,2*(rhoaxis-COLUMN(CF21)))</f>
        <v>0</v>
      </c>
      <c r="CG21" s="9">
        <f>OFFSET(CG21,0,2*(rhoaxis-COLUMN(CG21)))</f>
        <v>0</v>
      </c>
      <c r="CH21" s="9">
        <f>OFFSET(CH21,0,2*(rhoaxis-COLUMN(CH21)))</f>
        <v>0</v>
      </c>
      <c r="CI21" s="9">
        <f>OFFSET(CI21,0,2*(rhoaxis-COLUMN(CI21)))</f>
        <v>283.1764833659014</v>
      </c>
      <c r="CJ21" s="9">
        <f>OFFSET(CJ21,0,2*(rhoaxis-COLUMN(CJ21)))</f>
        <v>-1.061662999291002E-05</v>
      </c>
      <c r="CK21" s="9">
        <f>OFFSET(CK21,0,2*(rhoaxis-COLUMN(CK21)))</f>
        <v>-2.56425948919059E-05</v>
      </c>
      <c r="CL21" s="9">
        <f>OFFSET(CL21,0,2*(rhoaxis-COLUMN(CL21)))</f>
        <v>-1.4659896407920314E-05</v>
      </c>
      <c r="CM21" s="9">
        <f>OFFSET(CM21,0,2*(rhoaxis-COLUMN(CM21)))</f>
        <v>8.012068519747118E-07</v>
      </c>
      <c r="CN21" s="9">
        <f>OFFSET(CN21,0,2*(rhoaxis-COLUMN(CN21)))</f>
        <v>1.7306410597939248E-05</v>
      </c>
      <c r="CO21" s="9">
        <f>OFFSET(CO21,0,2*(rhoaxis-COLUMN(CO21)))</f>
        <v>3.3145027202863275E-05</v>
      </c>
      <c r="CP21" s="9">
        <f>OFFSET(CP21,0,2*(rhoaxis-COLUMN(CP21)))</f>
        <v>4.7344334390686527E-05</v>
      </c>
      <c r="CQ21" s="9">
        <f>OFFSET(CQ21,0,2*(rhoaxis-COLUMN(CQ21)))</f>
        <v>5.9355987076514793E-05</v>
      </c>
      <c r="CR21" s="9">
        <f>OFFSET(CR21,0,2*(rhoaxis-COLUMN(CR21)))</f>
        <v>6.896210489770738E-05</v>
      </c>
      <c r="CS21" s="9">
        <f>OFFSET(CS21,0,2*(rhoaxis-COLUMN(CS21)))</f>
        <v>1.2950831456137735E-05</v>
      </c>
      <c r="CT21" s="9">
        <f>OFFSET(CT21,0,2*(rhoaxis-COLUMN(CT21)))</f>
        <v>-18.465734650887576</v>
      </c>
      <c r="CX21" s="37">
        <f>BQ21/10*CX$38</f>
        <v>-26.775315243786984</v>
      </c>
      <c r="CY21" s="37">
        <f>BR21/10*CY$38</f>
        <v>1.7483622465785942E-05</v>
      </c>
      <c r="CZ21" s="37">
        <f>BS21/10*CZ$38</f>
        <v>8.620263112213422E-05</v>
      </c>
      <c r="DA21" s="37">
        <f>BT21/10*DA$38</f>
        <v>6.825938513799201E-05</v>
      </c>
      <c r="DB21" s="37">
        <f>BU21/10*DB$38</f>
        <v>4.971155111022085E-05</v>
      </c>
      <c r="DC21" s="37">
        <f>BV21/10*DC$38</f>
        <v>3.148777584272011E-05</v>
      </c>
      <c r="DD21" s="37">
        <f>BW21/10*DD$38</f>
        <v>1.471044900824836E-05</v>
      </c>
      <c r="DE21" s="37">
        <f>BX21/10*DE$38</f>
        <v>6.009051389810338E-07</v>
      </c>
      <c r="DF21" s="37">
        <f>BY21/10*DF$38</f>
        <v>-9.528932665148204E-06</v>
      </c>
      <c r="DG21" s="37">
        <f>BZ21/10*DG$38</f>
        <v>-1.4103427190548246E-05</v>
      </c>
      <c r="DH21" s="37">
        <f>CA21/10*DH$38</f>
        <v>-4.777483496809509E-06</v>
      </c>
      <c r="DI21" s="37">
        <f>CB21/10*DI$38</f>
        <v>99.11176917806549</v>
      </c>
      <c r="DJ21" s="37">
        <f>CC21/10*DJ$38</f>
        <v>0</v>
      </c>
      <c r="DK21" s="37">
        <f>CD21/10*DK$38</f>
        <v>0</v>
      </c>
      <c r="DL21" s="37">
        <f>CE21/10*DL$38</f>
        <v>0</v>
      </c>
      <c r="DM21" s="15">
        <f>CF21/10*DM$38</f>
        <v>0</v>
      </c>
      <c r="DN21" s="37">
        <f>CG21/10*DN$38</f>
        <v>0</v>
      </c>
      <c r="DO21" s="37">
        <f>CH21/10*DO$38</f>
        <v>0</v>
      </c>
      <c r="DP21" s="37">
        <f>CI21/10*DP$38</f>
        <v>99.11176917806549</v>
      </c>
      <c r="DQ21" s="37">
        <f>CJ21/10*DQ$38</f>
        <v>-4.777483496809509E-06</v>
      </c>
      <c r="DR21" s="37">
        <f>CK21/10*DR$38</f>
        <v>-1.4103427190548246E-05</v>
      </c>
      <c r="DS21" s="37">
        <f>CL21/10*DS$38</f>
        <v>-9.528932665148204E-06</v>
      </c>
      <c r="DT21" s="37">
        <f>CM21/10*DT$38</f>
        <v>6.009051389810338E-07</v>
      </c>
      <c r="DU21" s="37">
        <f>CN21/10*DU$38</f>
        <v>1.471044900824836E-05</v>
      </c>
      <c r="DV21" s="37">
        <f>CO21/10*DV$38</f>
        <v>3.148777584272011E-05</v>
      </c>
      <c r="DW21" s="37">
        <f>CP21/10*DW$38</f>
        <v>4.971155111022085E-05</v>
      </c>
      <c r="DX21" s="37">
        <f>CQ21/10*DX$38</f>
        <v>6.825938513799201E-05</v>
      </c>
      <c r="DY21" s="37">
        <f>CR21/10*DY$38</f>
        <v>8.620263112213422E-05</v>
      </c>
      <c r="DZ21" s="37">
        <f>CS21/10*DZ$38</f>
        <v>1.7483622465785942E-05</v>
      </c>
      <c r="EA21" s="37">
        <f>CT21/10*EA$38</f>
        <v>-26.775315243786984</v>
      </c>
    </row>
    <row r="22" spans="2:131" ht="19.5" customHeight="1">
      <c r="B22" s="44">
        <f>C22</f>
        <v>-2.1147244483815027E-45</v>
      </c>
      <c r="C22" s="13">
        <f>IF(gate,(B22+D22+C21+C23+(D22-C22)/IF((COLUMN(C22)-potaxis)*2+1,(COLUMN(C22)-potaxis)*2+1,1)+(C22-B22)/((COLUMN(C22)-potaxis)*2-1))*gam4-C22*gamm1,0)</f>
        <v>-1.2562292342535534E-45</v>
      </c>
      <c r="D22" s="40">
        <v>0</v>
      </c>
      <c r="E22" s="13">
        <f>IF(gate,(D22+F22+E21+E23+(F22-E22)/IF((COLUMN(E22)-potaxis)*2+1,(COLUMN(E22)-potaxis)*2+1,1)+(E22-D22)/((COLUMN(E22)-potaxis)*2-1))*gam4-E22*gamm1,0)</f>
        <v>4.302260071537109</v>
      </c>
      <c r="F22" s="13">
        <f>IF(gate,(E22+G22+F21+F23+(G22-F22)/IF((COLUMN(F22)-potaxis)*2+1,(COLUMN(F22)-potaxis)*2+1,1)+(F22-E22)/((COLUMN(F22)-potaxis)*2-1))*gam4-F22*gamm1,0)</f>
        <v>8.503877808543102</v>
      </c>
      <c r="G22" s="13">
        <f>IF(gate,(F22+H22+G21+G23+(H22-G22)/IF((COLUMN(G22)-potaxis)*2+1,(COLUMN(G22)-potaxis)*2+1,1)+(G22-F22)/((COLUMN(G22)-potaxis)*2-1))*gam4-G22*gamm1,0)</f>
        <v>13.077035202468835</v>
      </c>
      <c r="H22" s="13">
        <f>IF(gate,(G22+I22+H21+H23+(I22-H22)/IF((COLUMN(H22)-potaxis)*2+1,(COLUMN(H22)-potaxis)*2+1,1)+(H22-G22)/((COLUMN(H22)-potaxis)*2-1))*gam4-H22*gamm1,0)</f>
        <v>18.302837285842564</v>
      </c>
      <c r="I22" s="13">
        <f>IF(gate,(H22+J22+I21+I23+(J22-I22)/IF((COLUMN(I22)-potaxis)*2+1,(COLUMN(I22)-potaxis)*2+1,1)+(I22-H22)/((COLUMN(I22)-potaxis)*2-1))*gam4-I22*gamm1,0)</f>
        <v>24.470635980023808</v>
      </c>
      <c r="J22" s="13">
        <f>IF(gate,(I22+K22+J21+J23+(K22-J22)/IF((COLUMN(J22)-potaxis)*2+1,(COLUMN(J22)-potaxis)*2+1,1)+(J22-I22)/((COLUMN(J22)-potaxis)*2-1))*gam4-J22*gamm1,0)</f>
        <v>31.967687405059458</v>
      </c>
      <c r="K22" s="13">
        <f>IF(gate,(J22+L22+K21+K23+(L22-K22)/IF((COLUMN(K22)-potaxis)*2+1,(COLUMN(K22)-potaxis)*2+1,1)+(K22-J22)/((COLUMN(K22)-potaxis)*2-1))*gam4-K22*gamm1,0)</f>
        <v>41.386410800284494</v>
      </c>
      <c r="L22" s="13">
        <f>IF(gate,(K22+M22+L21+L23+(M22-L22)/IF((COLUMN(L22)-potaxis)*2+1,(COLUMN(L22)-potaxis)*2+1,1)+(L22-K22)/((COLUMN(L22)-potaxis)*2-1))*gam4-L22*gamm1,0)</f>
        <v>53.76139610263609</v>
      </c>
      <c r="M22" s="13">
        <f>IF(gate,(L22+N22+M21+M23+(N22-M22)/IF((COLUMN(M22)-potaxis)*2+1,(COLUMN(M22)-potaxis)*2+1,1)+(M22-L22)/((COLUMN(M22)-potaxis)*2-1))*gam4-M22*gamm1,0)</f>
        <v>71.28003140451345</v>
      </c>
      <c r="N22" s="13">
        <f>foo</f>
        <v>100</v>
      </c>
      <c r="O22" s="13">
        <f>foo</f>
        <v>100</v>
      </c>
      <c r="P22" s="13">
        <f>foo</f>
        <v>100</v>
      </c>
      <c r="Q22" s="13">
        <f>foo</f>
        <v>100</v>
      </c>
      <c r="R22" s="35">
        <f>OFFSET(R22,0,2*(potaxis-COLUMN(R22)))</f>
        <v>100</v>
      </c>
      <c r="S22" s="13">
        <f>OFFSET(S22,0,2*(potaxis-COLUMN(S22)))</f>
        <v>100</v>
      </c>
      <c r="T22" s="13">
        <f>OFFSET(T22,0,2*(potaxis-COLUMN(T22)))</f>
        <v>100</v>
      </c>
      <c r="U22" s="13">
        <f>OFFSET(U22,0,2*(potaxis-COLUMN(U22)))</f>
        <v>100</v>
      </c>
      <c r="V22" s="13">
        <f>OFFSET(V22,0,2*(potaxis-COLUMN(V22)))</f>
        <v>71.28003140451345</v>
      </c>
      <c r="W22" s="13">
        <f>OFFSET(W22,0,2*(potaxis-COLUMN(W22)))</f>
        <v>53.76139610263609</v>
      </c>
      <c r="X22" s="13">
        <f>OFFSET(X22,0,2*(potaxis-COLUMN(X22)))</f>
        <v>41.386410800284494</v>
      </c>
      <c r="Y22" s="13">
        <f>OFFSET(Y22,0,2*(potaxis-COLUMN(Y22)))</f>
        <v>31.967687405059458</v>
      </c>
      <c r="Z22" s="13">
        <f>OFFSET(Z22,0,2*(potaxis-COLUMN(Z22)))</f>
        <v>24.470635980023808</v>
      </c>
      <c r="AA22" s="13">
        <f>OFFSET(AA22,0,2*(potaxis-COLUMN(AA22)))</f>
        <v>18.302837285842564</v>
      </c>
      <c r="AB22" s="13">
        <f>OFFSET(AB22,0,2*(potaxis-COLUMN(AB22)))</f>
        <v>13.077035202468835</v>
      </c>
      <c r="AC22" s="13">
        <f>OFFSET(AC22,0,2*(potaxis-COLUMN(AC22)))</f>
        <v>8.503877808543102</v>
      </c>
      <c r="AD22" s="13">
        <f>OFFSET(AD22,0,2*(potaxis-COLUMN(AD22)))</f>
        <v>4.302260071537109</v>
      </c>
      <c r="AE22" s="13">
        <f>OFFSET(AE22,0,2*(potaxis-COLUMN(AE22)))</f>
        <v>0</v>
      </c>
      <c r="AF22" s="13">
        <f>OFFSET(AF22,0,2*(potaxis-COLUMN(AF22)))</f>
        <v>-1.2562292342535534E-45</v>
      </c>
      <c r="AG22" s="44">
        <f>AF22</f>
        <v>-1.2562292342535534E-45</v>
      </c>
      <c r="AJ22" s="17">
        <f>SQRT(('Laplace-rot'!D22-'Laplace-rot'!B22)^2+('Laplace-rot'!C23-'Laplace-rot'!C21)^2)</f>
        <v>2.3045051797312066E-45</v>
      </c>
      <c r="AK22" s="17">
        <f>SQRT(('Laplace-rot'!E22-'Laplace-rot'!C22)^2+('Laplace-rot'!D23-'Laplace-rot'!D21)^2)</f>
        <v>4.709196636503463</v>
      </c>
      <c r="AL22" s="17">
        <f>SQRT(('Laplace-rot'!F22-'Laplace-rot'!D22)^2+('Laplace-rot'!E23-'Laplace-rot'!E21)^2)</f>
        <v>8.630307697167433</v>
      </c>
      <c r="AM22" s="17">
        <f>SQRT(('Laplace-rot'!G22-'Laplace-rot'!E22)^2+('Laplace-rot'!F23-'Laplace-rot'!F21)^2)</f>
        <v>8.899976219144513</v>
      </c>
      <c r="AN22" s="17">
        <f>SQRT(('Laplace-rot'!H22-'Laplace-rot'!F22)^2+('Laplace-rot'!G23-'Laplace-rot'!G21)^2)</f>
        <v>9.956755112109846</v>
      </c>
      <c r="AO22" s="17">
        <f>SQRT(('Laplace-rot'!I22-'Laplace-rot'!G22)^2+('Laplace-rot'!H23-'Laplace-rot'!H21)^2)</f>
        <v>11.618366084231639</v>
      </c>
      <c r="AP22" s="17">
        <f>SQRT(('Laplace-rot'!J22-'Laplace-rot'!H22)^2+('Laplace-rot'!I23-'Laplace-rot'!I21)^2)</f>
        <v>14.003175472615895</v>
      </c>
      <c r="AQ22" s="17">
        <f>SQRT(('Laplace-rot'!K22-'Laplace-rot'!I22)^2+('Laplace-rot'!J23-'Laplace-rot'!J21)^2)</f>
        <v>17.43734143190743</v>
      </c>
      <c r="AR22" s="17">
        <f>SQRT(('Laplace-rot'!L22-'Laplace-rot'!J22)^2+('Laplace-rot'!K23-'Laplace-rot'!K21)^2)</f>
        <v>22.60285038885583</v>
      </c>
      <c r="AS22" s="17">
        <f>SQRT(('Laplace-rot'!M22-'Laplace-rot'!K22)^2+('Laplace-rot'!L23-'Laplace-rot'!L21)^2)</f>
        <v>31.130625101180684</v>
      </c>
      <c r="AT22" s="17">
        <f>SQRT(('Laplace-rot'!N22-'Laplace-rot'!L22)^2+('Laplace-rot'!M23-'Laplace-rot'!M21)^2)</f>
        <v>48.01968903599226</v>
      </c>
      <c r="AU22" s="17">
        <f>SQRT(('Laplace-rot'!O22-'Laplace-rot'!M22)^2+('Laplace-rot'!N23-'Laplace-rot'!N21)^2)</f>
        <v>35.09052184810866</v>
      </c>
      <c r="AV22" s="17">
        <f>SQRT(('Laplace-rot'!P22-'Laplace-rot'!N22)^2+('Laplace-rot'!O23-'Laplace-rot'!O21)^2)</f>
        <v>0</v>
      </c>
      <c r="AW22" s="17">
        <f>SQRT(('Laplace-rot'!Q22-'Laplace-rot'!O22)^2+('Laplace-rot'!P23-'Laplace-rot'!P21)^2)</f>
        <v>0</v>
      </c>
      <c r="AX22" s="17">
        <f>SQRT(('Laplace-rot'!R22-'Laplace-rot'!P22)^2+('Laplace-rot'!Q23-'Laplace-rot'!Q21)^2)</f>
        <v>0</v>
      </c>
      <c r="AY22" s="17">
        <f>SQRT(('Laplace-rot'!S22-'Laplace-rot'!Q22)^2+('Laplace-rot'!R23-'Laplace-rot'!R21)^2)</f>
        <v>0</v>
      </c>
      <c r="AZ22" s="17">
        <f>SQRT(('Laplace-rot'!T22-'Laplace-rot'!R22)^2+('Laplace-rot'!S23-'Laplace-rot'!S21)^2)</f>
        <v>0</v>
      </c>
      <c r="BA22" s="17">
        <f>SQRT(('Laplace-rot'!U22-'Laplace-rot'!S22)^2+('Laplace-rot'!T23-'Laplace-rot'!T21)^2)</f>
        <v>0</v>
      </c>
      <c r="BB22" s="17">
        <f>SQRT(('Laplace-rot'!V22-'Laplace-rot'!T22)^2+('Laplace-rot'!U23-'Laplace-rot'!U21)^2)</f>
        <v>35.09052184810866</v>
      </c>
      <c r="BC22" s="17">
        <f>SQRT(('Laplace-rot'!W22-'Laplace-rot'!U22)^2+('Laplace-rot'!V23-'Laplace-rot'!V21)^2)</f>
        <v>48.01968903599226</v>
      </c>
      <c r="BD22" s="17">
        <f>SQRT(('Laplace-rot'!X22-'Laplace-rot'!V22)^2+('Laplace-rot'!W23-'Laplace-rot'!W21)^2)</f>
        <v>31.130625101180684</v>
      </c>
      <c r="BE22" s="17">
        <f>SQRT(('Laplace-rot'!Z22-'Laplace-rot'!W22)^2+('Laplace-rot'!X23-'Laplace-rot'!X21)^2)</f>
        <v>29.89768779465373</v>
      </c>
      <c r="BF22" s="17">
        <f>SQRT(('Laplace-rot'!AA22-'Laplace-rot'!X22)^2+('Laplace-rot'!Z23-'Laplace-rot'!Z21)^2)</f>
        <v>23.285449549726422</v>
      </c>
      <c r="BG22" s="17">
        <f>SQRT(('Laplace-rot'!AB22-'Laplace-rot'!Z22)^2+('Laplace-rot'!AA23-'Laplace-rot'!AA21)^2)</f>
        <v>11.618366084231639</v>
      </c>
      <c r="BH22" s="17">
        <f>SQRT(('Laplace-rot'!AC22-'Laplace-rot'!AA22)^2+('Laplace-rot'!AB23-'Laplace-rot'!AB21)^2)</f>
        <v>9.956755112109846</v>
      </c>
      <c r="BI22" s="17">
        <f>SQRT(('Laplace-rot'!AD22-'Laplace-rot'!AB22)^2+('Laplace-rot'!AC23-'Laplace-rot'!AC21)^2)</f>
        <v>8.899976219144513</v>
      </c>
      <c r="BJ22" s="17">
        <f>SQRT(('Laplace-rot'!AE22-'Laplace-rot'!AC22)^2+('Laplace-rot'!AD23-'Laplace-rot'!AD21)^2)</f>
        <v>8.630307697167433</v>
      </c>
      <c r="BK22" s="17">
        <f>SQRT(('Laplace-rot'!AF22-'Laplace-rot'!AD22)^2+('Laplace-rot'!AE23-'Laplace-rot'!AE21)^2)</f>
        <v>4.709196636503463</v>
      </c>
      <c r="BL22" s="17">
        <f>SQRT(('Laplace-rot'!AG22-'Laplace-rot'!AE22)^2+('Laplace-rot'!AF23-'Laplace-rot'!AF21)^2)</f>
        <v>1.554604940111403E-45</v>
      </c>
      <c r="BQ22" s="9">
        <f>-10*(B22+D22+C21+C23+(D22-C22)/IF((COLUMN(C22)-potaxis)*2+1,(COLUMN(C22)-potaxis)*2+1,1)+(C22-B22)/((COLUMN(C22)-potaxis)*2-1)-4*C22)</f>
        <v>-1.920913386567109E-44</v>
      </c>
      <c r="BR22" s="9">
        <f>-10*(C22+E22+D21+D23+(E22-D22)/IF((COLUMN(D22)-potaxis)*2+1,(COLUMN(D22)-potaxis)*2+1,1)+(D22-C22)/((COLUMN(D22)-potaxis)*2-1)-4*D22)</f>
        <v>-60.51753605231003</v>
      </c>
      <c r="BS22" s="9">
        <f>-10*(D22+F22+E21+E23+(F22-E22)/IF((COLUMN(E22)-potaxis)*2+1,(COLUMN(E22)-potaxis)*2+1,1)+(E22-D22)/((COLUMN(E22)-potaxis)*2-1)-4*E22)</f>
        <v>-7.33434993804849E-05</v>
      </c>
      <c r="BT22" s="9">
        <f>-10*(E22+G22+F21+F23+(G22-F22)/IF((COLUMN(F22)-potaxis)*2+1,(COLUMN(F22)-potaxis)*2+1,1)+(F22-E22)/((COLUMN(F22)-potaxis)*2-1)-4*F22)</f>
        <v>2.3860171154410637E-05</v>
      </c>
      <c r="BU22" s="9">
        <f>-10*(F22+H22+G21+G23+(H22-G22)/IF((COLUMN(G22)-potaxis)*2+1,(COLUMN(G22)-potaxis)*2+1,1)+(G22-F22)/((COLUMN(G22)-potaxis)*2-1)-4*G22)</f>
        <v>4.714304239428202E-05</v>
      </c>
      <c r="BV22" s="9">
        <f>-10*(G22+I22+H21+H23+(I22-H22)/IF((COLUMN(H22)-potaxis)*2+1,(COLUMN(H22)-potaxis)*2+1,1)+(H22-G22)/((COLUMN(H22)-potaxis)*2-1)-4*H22)</f>
        <v>6.356379842031856E-05</v>
      </c>
      <c r="BW22" s="9">
        <f>-10*(H22+J22+I21+I23+(J22-I22)/IF((COLUMN(I22)-potaxis)*2+1,(COLUMN(I22)-potaxis)*2+1,1)+(I22-H22)/((COLUMN(I22)-potaxis)*2-1)-4*I22)</f>
        <v>7.403795777349842E-05</v>
      </c>
      <c r="BX22" s="9">
        <f>-10*(I22+K22+J21+J23+(K22-J22)/IF((COLUMN(J22)-potaxis)*2+1,(COLUMN(J22)-potaxis)*2+1,1)+(J22-I22)/((COLUMN(J22)-potaxis)*2-1)-4*J22)</f>
        <v>7.895680639080638E-05</v>
      </c>
      <c r="BY22" s="9">
        <f>-10*(J22+L22+K21+K23+(L22-K22)/IF((COLUMN(K22)-potaxis)*2+1,(COLUMN(K22)-potaxis)*2+1,1)+(K22-J22)/((COLUMN(K22)-potaxis)*2-1)-4*K22)</f>
        <v>7.82235716201285E-05</v>
      </c>
      <c r="BZ22" s="9">
        <f>-10*(K22+M22+L21+L23+(M22-L22)/IF((COLUMN(L22)-potaxis)*2+1,(COLUMN(L22)-potaxis)*2+1,1)+(L22-K22)/((COLUMN(L22)-potaxis)*2-1)-4*L22)</f>
        <v>7.093147132763988E-05</v>
      </c>
      <c r="CA22" s="9">
        <f>-10*(L22+N22+M21+M23+(N22-M22)/IF((COLUMN(M22)-potaxis)*2+1,(COLUMN(M22)-potaxis)*2+1,1)+(M22-L22)/((COLUMN(M22)-potaxis)*2-1)-4*M22)</f>
        <v>5.426505481409549E-05</v>
      </c>
      <c r="CB22" s="9">
        <f>-10*(M22+O22+N21+N23+(O22-N22)/IF((COLUMN(N22)-potaxis)*2+1,(COLUMN(N22)-potaxis)*2+1,1)+(N22-M22)/((COLUMN(N22)-potaxis)*2-1)-4*N22)</f>
        <v>524.7201137770617</v>
      </c>
      <c r="CC22" s="9">
        <f>-10*(N22+P22+O21+O23+(P22-O22)/IF((COLUMN(O22)-potaxis)*2+1,(COLUMN(O22)-potaxis)*2+1,1)+(O22-N22)/((COLUMN(O22)-potaxis)*2-1)-4*O22)</f>
        <v>0</v>
      </c>
      <c r="CD22" s="9">
        <f>-10*(O22+Q22+P21+P23+(Q22-P22)/IF((COLUMN(P22)-potaxis)*2+1,(COLUMN(P22)-potaxis)*2+1,1)+(P22-O22)/((COLUMN(P22)-potaxis)*2-1)-4*P22)</f>
        <v>0</v>
      </c>
      <c r="CE22" s="9">
        <f>-10*(P22+R22+Q21+Q23+(R22-Q22)/IF((COLUMN(Q22)-potaxis)*2+1,(COLUMN(Q22)-potaxis)*2+1,1)+(Q22-P22)/((COLUMN(Q22)-potaxis)*2-1)-4*Q22)</f>
        <v>0</v>
      </c>
      <c r="CF22" s="42">
        <f>OFFSET(CF22,0,2*(rhoaxis-COLUMN(CF22)))</f>
        <v>0</v>
      </c>
      <c r="CG22" s="9">
        <f>OFFSET(CG22,0,2*(rhoaxis-COLUMN(CG22)))</f>
        <v>0</v>
      </c>
      <c r="CH22" s="9">
        <f>OFFSET(CH22,0,2*(rhoaxis-COLUMN(CH22)))</f>
        <v>0</v>
      </c>
      <c r="CI22" s="9">
        <f>OFFSET(CI22,0,2*(rhoaxis-COLUMN(CI22)))</f>
        <v>524.7201137770617</v>
      </c>
      <c r="CJ22" s="9">
        <f>OFFSET(CJ22,0,2*(rhoaxis-COLUMN(CJ22)))</f>
        <v>5.426505481409549E-05</v>
      </c>
      <c r="CK22" s="9">
        <f>OFFSET(CK22,0,2*(rhoaxis-COLUMN(CK22)))</f>
        <v>7.093147132763988E-05</v>
      </c>
      <c r="CL22" s="9">
        <f>OFFSET(CL22,0,2*(rhoaxis-COLUMN(CL22)))</f>
        <v>7.82235716201285E-05</v>
      </c>
      <c r="CM22" s="9">
        <f>OFFSET(CM22,0,2*(rhoaxis-COLUMN(CM22)))</f>
        <v>7.895680639080638E-05</v>
      </c>
      <c r="CN22" s="9">
        <f>OFFSET(CN22,0,2*(rhoaxis-COLUMN(CN22)))</f>
        <v>7.403795777349842E-05</v>
      </c>
      <c r="CO22" s="9">
        <f>OFFSET(CO22,0,2*(rhoaxis-COLUMN(CO22)))</f>
        <v>6.356379842031856E-05</v>
      </c>
      <c r="CP22" s="9">
        <f>OFFSET(CP22,0,2*(rhoaxis-COLUMN(CP22)))</f>
        <v>4.714304239428202E-05</v>
      </c>
      <c r="CQ22" s="9">
        <f>OFFSET(CQ22,0,2*(rhoaxis-COLUMN(CQ22)))</f>
        <v>2.3860171154410637E-05</v>
      </c>
      <c r="CR22" s="9">
        <f>OFFSET(CR22,0,2*(rhoaxis-COLUMN(CR22)))</f>
        <v>-7.33434993804849E-05</v>
      </c>
      <c r="CS22" s="9">
        <f>OFFSET(CS22,0,2*(rhoaxis-COLUMN(CS22)))</f>
        <v>-60.51753605231003</v>
      </c>
      <c r="CT22" s="9">
        <f>OFFSET(CT22,0,2*(rhoaxis-COLUMN(CT22)))</f>
        <v>-1.920913386567109E-44</v>
      </c>
      <c r="CX22" s="37">
        <f>BQ22/10*CX$38</f>
        <v>-2.785324410522308E-44</v>
      </c>
      <c r="CY22" s="37">
        <f>BR22/10*CY$38</f>
        <v>-81.69867367061853</v>
      </c>
      <c r="CZ22" s="37">
        <f>BS22/10*CZ$38</f>
        <v>-9.167937422560613E-05</v>
      </c>
      <c r="DA22" s="37">
        <f>BT22/10*DA$38</f>
        <v>2.7439196827572232E-05</v>
      </c>
      <c r="DB22" s="37">
        <f>BU22/10*DB$38</f>
        <v>4.950019451399612E-05</v>
      </c>
      <c r="DC22" s="37">
        <f>BV22/10*DC$38</f>
        <v>6.0385608499302634E-05</v>
      </c>
      <c r="DD22" s="37">
        <f>BW22/10*DD$38</f>
        <v>6.293226410747366E-05</v>
      </c>
      <c r="DE22" s="37">
        <f>BX22/10*DE$38</f>
        <v>5.921760479310478E-05</v>
      </c>
      <c r="DF22" s="37">
        <f>BY22/10*DF$38</f>
        <v>5.084532155308352E-05</v>
      </c>
      <c r="DG22" s="37">
        <f>BZ22/10*DG$38</f>
        <v>3.9012309230201936E-05</v>
      </c>
      <c r="DH22" s="37">
        <f>CA22/10*DH$38</f>
        <v>2.441927466634297E-05</v>
      </c>
      <c r="DI22" s="37">
        <f>CB22/10*DI$38</f>
        <v>183.65203982197158</v>
      </c>
      <c r="DJ22" s="37">
        <f>CC22/10*DJ$38</f>
        <v>0</v>
      </c>
      <c r="DK22" s="37">
        <f>CD22/10*DK$38</f>
        <v>0</v>
      </c>
      <c r="DL22" s="37">
        <f>CE22/10*DL$38</f>
        <v>0</v>
      </c>
      <c r="DM22" s="15">
        <f>CF22/10*DM$38</f>
        <v>0</v>
      </c>
      <c r="DN22" s="37">
        <f>CG22/10*DN$38</f>
        <v>0</v>
      </c>
      <c r="DO22" s="37">
        <f>CH22/10*DO$38</f>
        <v>0</v>
      </c>
      <c r="DP22" s="37">
        <f>CI22/10*DP$38</f>
        <v>183.65203982197158</v>
      </c>
      <c r="DQ22" s="37">
        <f>CJ22/10*DQ$38</f>
        <v>2.441927466634297E-05</v>
      </c>
      <c r="DR22" s="37">
        <f>CK22/10*DR$38</f>
        <v>3.9012309230201936E-05</v>
      </c>
      <c r="DS22" s="37">
        <f>CL22/10*DS$38</f>
        <v>5.084532155308352E-05</v>
      </c>
      <c r="DT22" s="37">
        <f>CM22/10*DT$38</f>
        <v>5.921760479310478E-05</v>
      </c>
      <c r="DU22" s="37">
        <f>CN22/10*DU$38</f>
        <v>6.293226410747366E-05</v>
      </c>
      <c r="DV22" s="37">
        <f>CO22/10*DV$38</f>
        <v>6.0385608499302634E-05</v>
      </c>
      <c r="DW22" s="37">
        <f>CP22/10*DW$38</f>
        <v>4.950019451399612E-05</v>
      </c>
      <c r="DX22" s="37">
        <f>CQ22/10*DX$38</f>
        <v>2.7439196827572232E-05</v>
      </c>
      <c r="DY22" s="37">
        <f>CR22/10*DY$38</f>
        <v>-9.167937422560613E-05</v>
      </c>
      <c r="DZ22" s="37">
        <f>CS22/10*DZ$38</f>
        <v>-81.69867367061853</v>
      </c>
      <c r="EA22" s="37">
        <f>CT22/10*EA$38</f>
        <v>-2.785324410522308E-44</v>
      </c>
    </row>
    <row r="23" spans="2:131" ht="19.5" customHeight="1">
      <c r="B23" s="44">
        <f>C23</f>
        <v>2.0731566693011063E-45</v>
      </c>
      <c r="C23" s="13">
        <f>IF(gate,(B23+D23+C22+C24+(D23-C23)/IF((COLUMN(C23)-potaxis)*2+1,(COLUMN(C23)-potaxis)*2+1,1)+(C23-B23)/((COLUMN(C23)-potaxis)*2-1))*gam4-C23*gamm1,0)</f>
        <v>-9.157972651332332E-46</v>
      </c>
      <c r="D23" s="40">
        <v>0</v>
      </c>
      <c r="E23" s="13">
        <f>IF(gate,(D23+F23+E22+E24+(F23-E23)/IF((COLUMN(E23)-potaxis)*2+1,(COLUMN(E23)-potaxis)*2+1,1)+(E23-D23)/((COLUMN(E23)-potaxis)*2-1))*gam4-E23*gamm1,0)</f>
        <v>3.7869411431877626</v>
      </c>
      <c r="F23" s="13">
        <f>IF(gate,(E23+G23+F22+F24+(G23-F23)/IF((COLUMN(F23)-potaxis)*2+1,(COLUMN(F23)-potaxis)*2+1,1)+(F23-E23)/((COLUMN(F23)-potaxis)*2-1))*gam4-F23*gamm1,0)</f>
        <v>7.765785238806562</v>
      </c>
      <c r="G23" s="13">
        <f>IF(gate,(F23+H23+G22+G24+(H23-G23)/IF((COLUMN(G23)-potaxis)*2+1,(COLUMN(G23)-potaxis)*2+1,1)+(G23-F23)/((COLUMN(G23)-potaxis)*2-1))*gam4-G23*gamm1,0)</f>
        <v>12.102487809580385</v>
      </c>
      <c r="H23" s="13">
        <f>IF(gate,(G23+I23+H22+H24+(I23-H23)/IF((COLUMN(H23)-potaxis)*2+1,(COLUMN(H23)-potaxis)*2+1,1)+(H23-G23)/((COLUMN(H23)-potaxis)*2-1))*gam4-H23*gamm1,0)</f>
        <v>16.99667494176294</v>
      </c>
      <c r="I23" s="13">
        <f>IF(gate,(H23+J23+I22+I24+(J23-I23)/IF((COLUMN(I23)-potaxis)*2+1,(COLUMN(I23)-potaxis)*2+1,1)+(I23-H23)/((COLUMN(I23)-potaxis)*2-1))*gam4-I23*gamm1,0)</f>
        <v>22.68184573296494</v>
      </c>
      <c r="J23" s="13">
        <f>IF(gate,(I23+K23+J22+J24+(K23-J23)/IF((COLUMN(J23)-potaxis)*2+1,(COLUMN(J23)-potaxis)*2+1,1)+(J23-I23)/((COLUMN(J23)-potaxis)*2-1))*gam4-J23*gamm1,0)</f>
        <v>29.461063541844492</v>
      </c>
      <c r="K23" s="13">
        <f>IF(gate,(J23+L23+K22+K24+(L23-K23)/IF((COLUMN(K23)-potaxis)*2+1,(COLUMN(K23)-potaxis)*2+1,1)+(K23-J23)/((COLUMN(K23)-potaxis)*2-1))*gam4-K23*gamm1,0)</f>
        <v>37.76348889308716</v>
      </c>
      <c r="L23" s="13">
        <f>IF(gate,(K23+M23+L22+L24+(M23-L23)/IF((COLUMN(L23)-potaxis)*2+1,(COLUMN(L23)-potaxis)*2+1,1)+(L23-K23)/((COLUMN(L23)-potaxis)*2-1))*gam4-L23*gamm1,0)</f>
        <v>48.23695329449695</v>
      </c>
      <c r="M23" s="13">
        <f>IF(gate,(L23+N23+M22+M24+(N23-M23)/IF((COLUMN(M23)-potaxis)*2+1,(COLUMN(M23)-potaxis)*2+1,1)+(M23-L23)/((COLUMN(M23)-potaxis)*2-1))*gam4-M23*gamm1,0)</f>
        <v>61.87182665939366</v>
      </c>
      <c r="N23" s="13">
        <f>IF(gate,(M23+O23+N22+N24+(O23-N23)/IF((COLUMN(N23)-potaxis)*2+1,(COLUMN(N23)-potaxis)*2+1,1)+(N23-M23)/((COLUMN(N23)-potaxis)*2-1))*gam4-N23*gamm1,0)</f>
        <v>79.83795329221616</v>
      </c>
      <c r="O23" s="13">
        <f>foo</f>
        <v>100</v>
      </c>
      <c r="P23" s="13">
        <f>foo</f>
        <v>100</v>
      </c>
      <c r="Q23" s="13">
        <f>foo</f>
        <v>100</v>
      </c>
      <c r="R23" s="35">
        <f>OFFSET(R23,0,2*(potaxis-COLUMN(R23)))</f>
        <v>100</v>
      </c>
      <c r="S23" s="13">
        <f>OFFSET(S23,0,2*(potaxis-COLUMN(S23)))</f>
        <v>100</v>
      </c>
      <c r="T23" s="13">
        <f>OFFSET(T23,0,2*(potaxis-COLUMN(T23)))</f>
        <v>100</v>
      </c>
      <c r="U23" s="13">
        <f>OFFSET(U23,0,2*(potaxis-COLUMN(U23)))</f>
        <v>79.83795329221616</v>
      </c>
      <c r="V23" s="13">
        <f>OFFSET(V23,0,2*(potaxis-COLUMN(V23)))</f>
        <v>61.87182665939366</v>
      </c>
      <c r="W23" s="13">
        <f>OFFSET(W23,0,2*(potaxis-COLUMN(W23)))</f>
        <v>48.23695329449695</v>
      </c>
      <c r="X23" s="13">
        <f>OFFSET(X23,0,2*(potaxis-COLUMN(X23)))</f>
        <v>37.76348889308716</v>
      </c>
      <c r="Y23" s="13">
        <f>OFFSET(Y23,0,2*(potaxis-COLUMN(Y23)))</f>
        <v>29.461063541844492</v>
      </c>
      <c r="Z23" s="13">
        <f>OFFSET(Z23,0,2*(potaxis-COLUMN(Z23)))</f>
        <v>22.68184573296494</v>
      </c>
      <c r="AA23" s="13">
        <f>OFFSET(AA23,0,2*(potaxis-COLUMN(AA23)))</f>
        <v>16.99667494176294</v>
      </c>
      <c r="AB23" s="13">
        <f>OFFSET(AB23,0,2*(potaxis-COLUMN(AB23)))</f>
        <v>12.102487809580385</v>
      </c>
      <c r="AC23" s="13">
        <f>OFFSET(AC23,0,2*(potaxis-COLUMN(AC23)))</f>
        <v>7.765785238806562</v>
      </c>
      <c r="AD23" s="13">
        <f>OFFSET(AD23,0,2*(potaxis-COLUMN(AD23)))</f>
        <v>3.7869411431877626</v>
      </c>
      <c r="AE23" s="13">
        <f>OFFSET(AE23,0,2*(potaxis-COLUMN(AE23)))</f>
        <v>0</v>
      </c>
      <c r="AF23" s="13">
        <f>OFFSET(AF23,0,2*(potaxis-COLUMN(AF23)))</f>
        <v>-9.157972651332332E-46</v>
      </c>
      <c r="AG23" s="44">
        <f>AF23</f>
        <v>-9.157972651332332E-46</v>
      </c>
      <c r="AJ23" s="17">
        <f>SQRT(('Laplace-rot'!D23-'Laplace-rot'!B23)^2+('Laplace-rot'!C24-'Laplace-rot'!C22)^2)</f>
        <v>2.9113406772065775E-45</v>
      </c>
      <c r="AK23" s="17">
        <f>SQRT(('Laplace-rot'!E23-'Laplace-rot'!C23)^2+('Laplace-rot'!D24-'Laplace-rot'!D22)^2)</f>
        <v>3.7869411431877626</v>
      </c>
      <c r="AL23" s="17">
        <f>SQRT(('Laplace-rot'!F23-'Laplace-rot'!D23)^2+('Laplace-rot'!E24-'Laplace-rot'!E22)^2)</f>
        <v>7.8190501079826795</v>
      </c>
      <c r="AM23" s="17">
        <f>SQRT(('Laplace-rot'!G23-'Laplace-rot'!E23)^2+('Laplace-rot'!F24-'Laplace-rot'!F22)^2)</f>
        <v>8.44467729699227</v>
      </c>
      <c r="AN23" s="17">
        <f>SQRT(('Laplace-rot'!H23-'Laplace-rot'!F23)^2+('Laplace-rot'!G24-'Laplace-rot'!G22)^2)</f>
        <v>9.458991835189604</v>
      </c>
      <c r="AO23" s="17">
        <f>SQRT(('Laplace-rot'!I23-'Laplace-rot'!G23)^2+('Laplace-rot'!H24-'Laplace-rot'!H22)^2)</f>
        <v>10.954638241475743</v>
      </c>
      <c r="AP23" s="17">
        <f>SQRT(('Laplace-rot'!J23-'Laplace-rot'!H23)^2+('Laplace-rot'!I24-'Laplace-rot'!I22)^2)</f>
        <v>13.069899986203362</v>
      </c>
      <c r="AQ23" s="17">
        <f>SQRT(('Laplace-rot'!K23-'Laplace-rot'!I23)^2+('Laplace-rot'!J24-'Laplace-rot'!J22)^2)</f>
        <v>16.05999151713746</v>
      </c>
      <c r="AR23" s="17">
        <f>SQRT(('Laplace-rot'!L23-'Laplace-rot'!J23)^2+('Laplace-rot'!K24-'Laplace-rot'!K22)^2)</f>
        <v>20.390033326764467</v>
      </c>
      <c r="AS23" s="17">
        <f>SQRT(('Laplace-rot'!M23-'Laplace-rot'!K23)^2+('Laplace-rot'!L24-'Laplace-rot'!L22)^2)</f>
        <v>26.918192167223687</v>
      </c>
      <c r="AT23" s="17">
        <f>SQRT(('Laplace-rot'!N23-'Laplace-rot'!L23)^2+('Laplace-rot'!M24-'Laplace-rot'!M22)^2)</f>
        <v>37.15336701768501</v>
      </c>
      <c r="AU23" s="17">
        <f>SQRT(('Laplace-rot'!O23-'Laplace-rot'!M23)^2+('Laplace-rot'!N24-'Laplace-rot'!N22)^2)</f>
        <v>53.06970977873007</v>
      </c>
      <c r="AV23" s="17">
        <f>SQRT(('Laplace-rot'!P23-'Laplace-rot'!N23)^2+('Laplace-rot'!O24-'Laplace-rot'!O22)^2)</f>
        <v>33.043320667810725</v>
      </c>
      <c r="AW23" s="17">
        <f>SQRT(('Laplace-rot'!Q23-'Laplace-rot'!O23)^2+('Laplace-rot'!P24-'Laplace-rot'!P22)^2)</f>
        <v>21.770941784912196</v>
      </c>
      <c r="AX23" s="17">
        <f>SQRT(('Laplace-rot'!R23-'Laplace-rot'!P23)^2+('Laplace-rot'!Q24-'Laplace-rot'!Q22)^2)</f>
        <v>19.827685540505314</v>
      </c>
      <c r="AY23" s="17">
        <f>SQRT(('Laplace-rot'!S23-'Laplace-rot'!Q23)^2+('Laplace-rot'!R24-'Laplace-rot'!R22)^2)</f>
        <v>19.82768435821461</v>
      </c>
      <c r="AZ23" s="17">
        <f>SQRT(('Laplace-rot'!T23-'Laplace-rot'!R23)^2+('Laplace-rot'!S24-'Laplace-rot'!S22)^2)</f>
        <v>21.770941784912196</v>
      </c>
      <c r="BA23" s="17">
        <f>SQRT(('Laplace-rot'!U23-'Laplace-rot'!S23)^2+('Laplace-rot'!T24-'Laplace-rot'!T22)^2)</f>
        <v>33.043320667810725</v>
      </c>
      <c r="BB23" s="17">
        <f>SQRT(('Laplace-rot'!V23-'Laplace-rot'!T23)^2+('Laplace-rot'!U24-'Laplace-rot'!U22)^2)</f>
        <v>53.06970977873007</v>
      </c>
      <c r="BC23" s="17">
        <f>SQRT(('Laplace-rot'!W23-'Laplace-rot'!U23)^2+('Laplace-rot'!V24-'Laplace-rot'!V22)^2)</f>
        <v>37.15336701768501</v>
      </c>
      <c r="BD23" s="17">
        <f>SQRT(('Laplace-rot'!X23-'Laplace-rot'!V23)^2+('Laplace-rot'!W24-'Laplace-rot'!W22)^2)</f>
        <v>26.918192167223687</v>
      </c>
      <c r="BE23" s="17">
        <f>SQRT(('Laplace-rot'!Z23-'Laplace-rot'!W23)^2+('Laplace-rot'!X24-'Laplace-rot'!X22)^2)</f>
        <v>26.76346288401926</v>
      </c>
      <c r="BF23" s="17">
        <f>SQRT(('Laplace-rot'!AA23-'Laplace-rot'!X23)^2+('Laplace-rot'!Z24-'Laplace-rot'!Z22)^2)</f>
        <v>21.135795801540805</v>
      </c>
      <c r="BG23" s="17">
        <f>SQRT(('Laplace-rot'!AB23-'Laplace-rot'!Z23)^2+('Laplace-rot'!AA24-'Laplace-rot'!AA22)^2)</f>
        <v>10.954638241475743</v>
      </c>
      <c r="BH23" s="17">
        <f>SQRT(('Laplace-rot'!AC23-'Laplace-rot'!AA23)^2+('Laplace-rot'!AB24-'Laplace-rot'!AB22)^2)</f>
        <v>9.458991835189604</v>
      </c>
      <c r="BI23" s="17">
        <f>SQRT(('Laplace-rot'!AD23-'Laplace-rot'!AB23)^2+('Laplace-rot'!AC24-'Laplace-rot'!AC22)^2)</f>
        <v>8.44467729699227</v>
      </c>
      <c r="BJ23" s="17">
        <f>SQRT(('Laplace-rot'!AE23-'Laplace-rot'!AC23)^2+('Laplace-rot'!AD24-'Laplace-rot'!AD22)^2)</f>
        <v>7.8190501079826795</v>
      </c>
      <c r="BK23" s="17">
        <f>SQRT(('Laplace-rot'!AF23-'Laplace-rot'!AD23)^2+('Laplace-rot'!AE24-'Laplace-rot'!AE22)^2)</f>
        <v>3.7869411431877626</v>
      </c>
      <c r="BL23" s="17">
        <f>SQRT(('Laplace-rot'!AG23-'Laplace-rot'!AE23)^2+('Laplace-rot'!AF24-'Laplace-rot'!AF22)^2)</f>
        <v>2.239779139583969E-45</v>
      </c>
      <c r="BQ23" s="9">
        <f>-10*(B23+D23+C22+C24+(D23-C23)/IF((COLUMN(C23)-potaxis)*2+1,(COLUMN(C23)-potaxis)*2+1,1)+(C23-B23)/((COLUMN(C23)-potaxis)*2-1)-4*C23)</f>
        <v>-5.33480955879271E-44</v>
      </c>
      <c r="BR23" s="9">
        <f>-10*(C23+E23+D22+D24+(E23-D23)/IF((COLUMN(D23)-potaxis)*2+1,(COLUMN(D23)-potaxis)*2+1,1)+(D23-C23)/((COLUMN(D23)-potaxis)*2-1)-4*D23)</f>
        <v>-36.41289560757464</v>
      </c>
      <c r="BS23" s="9">
        <f>-10*(D23+F23+E22+E24+(F23-E23)/IF((COLUMN(E23)-potaxis)*2+1,(COLUMN(E23)-potaxis)*2+1,1)+(E23-D23)/((COLUMN(E23)-potaxis)*2-1)-4*E23)</f>
        <v>7.471635019129508E-05</v>
      </c>
      <c r="BT23" s="9">
        <f>-10*(E23+G23+F22+F24+(G23-F23)/IF((COLUMN(F23)-potaxis)*2+1,(COLUMN(F23)-potaxis)*2+1,1)+(F23-E23)/((COLUMN(F23)-potaxis)*2-1)-4*F23)</f>
        <v>6.231986603211226E-05</v>
      </c>
      <c r="BU23" s="9">
        <f>-10*(F23+H23+G22+G24+(H23-G23)/IF((COLUMN(G23)-potaxis)*2+1,(COLUMN(G23)-potaxis)*2+1,1)+(G23-F23)/((COLUMN(G23)-potaxis)*2-1)-4*G23)</f>
        <v>5.097775861884202E-05</v>
      </c>
      <c r="BV23" s="9">
        <f>-10*(G23+I23+H22+H24+(I23-H23)/IF((COLUMN(H23)-potaxis)*2+1,(COLUMN(H23)-potaxis)*2+1,1)+(H23-G23)/((COLUMN(H23)-potaxis)*2-1)-4*H23)</f>
        <v>3.921379573057493E-05</v>
      </c>
      <c r="BW23" s="9">
        <f>-10*(H23+J23+I22+I24+(J23-I23)/IF((COLUMN(I23)-potaxis)*2+1,(COLUMN(I23)-potaxis)*2+1,1)+(I23-H23)/((COLUMN(I23)-potaxis)*2-1)-4*I23)</f>
        <v>2.6981803671333182E-05</v>
      </c>
      <c r="BX23" s="9">
        <f>-10*(I23+K23+J22+J24+(K23-J23)/IF((COLUMN(J23)-potaxis)*2+1,(COLUMN(J23)-potaxis)*2+1,1)+(J23-I23)/((COLUMN(J23)-potaxis)*2-1)-4*J23)</f>
        <v>1.5023805559621906E-05</v>
      </c>
      <c r="BY23" s="9">
        <f>-10*(J23+L23+K22+K24+(L23-K23)/IF((COLUMN(K23)-potaxis)*2+1,(COLUMN(K23)-potaxis)*2+1,1)+(K23-J23)/((COLUMN(K23)-potaxis)*2-1)-4*K23)</f>
        <v>4.901225736375636E-06</v>
      </c>
      <c r="BZ23" s="9">
        <f>-10*(K23+M23+L22+L24+(M23-L23)/IF((COLUMN(L23)-potaxis)*2+1,(COLUMN(L23)-potaxis)*2+1,1)+(L23-K23)/((COLUMN(L23)-potaxis)*2-1)-4*L23)</f>
        <v>-1.5643479400750948E-07</v>
      </c>
      <c r="CA23" s="9">
        <f>-10*(L23+N23+M22+M24+(N23-M23)/IF((COLUMN(M23)-potaxis)*2+1,(COLUMN(M23)-potaxis)*2+1,1)+(M23-L23)/((COLUMN(M23)-potaxis)*2-1)-4*M23)</f>
        <v>7.802019297287188E-06</v>
      </c>
      <c r="CB23" s="9">
        <f>-10*(M23+O23+N22+N24+(O23-N23)/IF((COLUMN(N23)-potaxis)*2+1,(COLUMN(N23)-potaxis)*2+1,1)+(N23-M23)/((COLUMN(N23)-potaxis)*2-1)-4*N23)</f>
        <v>-3.511075874484959E-07</v>
      </c>
      <c r="CC23" s="9">
        <f>-10*(N23+P23+O22+O24+(P23-O23)/IF((COLUMN(O23)-potaxis)*2+1,(COLUMN(O23)-potaxis)*2+1,1)+(O23-N23)/((COLUMN(O23)-potaxis)*2-1)-4*O23)</f>
        <v>497.01633676400377</v>
      </c>
      <c r="CD23" s="9">
        <f>-10*(O23+Q23+P22+P24+(Q23-P23)/IF((COLUMN(P23)-potaxis)*2+1,(COLUMN(P23)-potaxis)*2+1,1)+(P23-O23)/((COLUMN(P23)-potaxis)*2-1)-4*P23)</f>
        <v>217.70941784912225</v>
      </c>
      <c r="CE23" s="9">
        <f>-10*(P23+R23+Q22+Q24+(R23-Q23)/IF((COLUMN(Q23)-potaxis)*2+1,(COLUMN(Q23)-potaxis)*2+1,1)+(Q23-P23)/((COLUMN(Q23)-potaxis)*2-1)-4*Q23)</f>
        <v>198.27685540505286</v>
      </c>
      <c r="CF23" s="42">
        <f>OFFSET(CF23,0,2*(rhoaxis-COLUMN(CF23)))</f>
        <v>198.27685540505286</v>
      </c>
      <c r="CG23" s="9">
        <f>OFFSET(CG23,0,2*(rhoaxis-COLUMN(CG23)))</f>
        <v>217.70941784912225</v>
      </c>
      <c r="CH23" s="9">
        <f>OFFSET(CH23,0,2*(rhoaxis-COLUMN(CH23)))</f>
        <v>497.01633676400377</v>
      </c>
      <c r="CI23" s="9">
        <f>OFFSET(CI23,0,2*(rhoaxis-COLUMN(CI23)))</f>
        <v>-3.511075874484959E-07</v>
      </c>
      <c r="CJ23" s="9">
        <f>OFFSET(CJ23,0,2*(rhoaxis-COLUMN(CJ23)))</f>
        <v>7.802019297287188E-06</v>
      </c>
      <c r="CK23" s="9">
        <f>OFFSET(CK23,0,2*(rhoaxis-COLUMN(CK23)))</f>
        <v>-1.5643479400750948E-07</v>
      </c>
      <c r="CL23" s="9">
        <f>OFFSET(CL23,0,2*(rhoaxis-COLUMN(CL23)))</f>
        <v>4.901225736375636E-06</v>
      </c>
      <c r="CM23" s="9">
        <f>OFFSET(CM23,0,2*(rhoaxis-COLUMN(CM23)))</f>
        <v>1.5023805559621906E-05</v>
      </c>
      <c r="CN23" s="9">
        <f>OFFSET(CN23,0,2*(rhoaxis-COLUMN(CN23)))</f>
        <v>2.6981803671333182E-05</v>
      </c>
      <c r="CO23" s="9">
        <f>OFFSET(CO23,0,2*(rhoaxis-COLUMN(CO23)))</f>
        <v>3.921379573057493E-05</v>
      </c>
      <c r="CP23" s="9">
        <f>OFFSET(CP23,0,2*(rhoaxis-COLUMN(CP23)))</f>
        <v>5.097775861884202E-05</v>
      </c>
      <c r="CQ23" s="9">
        <f>OFFSET(CQ23,0,2*(rhoaxis-COLUMN(CQ23)))</f>
        <v>6.231986603211226E-05</v>
      </c>
      <c r="CR23" s="9">
        <f>OFFSET(CR23,0,2*(rhoaxis-COLUMN(CR23)))</f>
        <v>7.471635019129508E-05</v>
      </c>
      <c r="CS23" s="9">
        <f>OFFSET(CS23,0,2*(rhoaxis-COLUMN(CS23)))</f>
        <v>-36.41289560757464</v>
      </c>
      <c r="CT23" s="9">
        <f>OFFSET(CT23,0,2*(rhoaxis-COLUMN(CT23)))</f>
        <v>-5.33480955879271E-44</v>
      </c>
      <c r="CX23" s="37">
        <f>BQ23/10*CX$38</f>
        <v>-7.73547386024943E-44</v>
      </c>
      <c r="CY23" s="37">
        <f>BR23/10*CY$38</f>
        <v>-49.15740907022577</v>
      </c>
      <c r="CZ23" s="37">
        <f>BS23/10*CZ$38</f>
        <v>9.339543773911885E-05</v>
      </c>
      <c r="DA23" s="37">
        <f>BT23/10*DA$38</f>
        <v>7.16678459369291E-05</v>
      </c>
      <c r="DB23" s="37">
        <f>BU23/10*DB$38</f>
        <v>5.352664654978412E-05</v>
      </c>
      <c r="DC23" s="37">
        <f>BV23/10*DC$38</f>
        <v>3.725310594404618E-05</v>
      </c>
      <c r="DD23" s="37">
        <f>BW23/10*DD$38</f>
        <v>2.2934533120633205E-05</v>
      </c>
      <c r="DE23" s="37">
        <f>BX23/10*DE$38</f>
        <v>1.126785416971643E-05</v>
      </c>
      <c r="DF23" s="37">
        <f>BY23/10*DF$38</f>
        <v>3.1857967286441635E-06</v>
      </c>
      <c r="DG23" s="37">
        <f>BZ23/10*DG$38</f>
        <v>-8.603913670413021E-08</v>
      </c>
      <c r="DH23" s="37">
        <f>CA23/10*DH$38</f>
        <v>3.5109086837792347E-06</v>
      </c>
      <c r="DI23" s="37">
        <f>CB23/10*DI$38</f>
        <v>-1.2288765560697357E-07</v>
      </c>
      <c r="DJ23" s="37">
        <f>CC23/10*DJ$38</f>
        <v>124.25408419100094</v>
      </c>
      <c r="DK23" s="37">
        <f>CD23/10*DK$38</f>
        <v>32.65641267736834</v>
      </c>
      <c r="DL23" s="37">
        <f>CE23/10*DL$38</f>
        <v>9.913842770252643</v>
      </c>
      <c r="DM23" s="15">
        <f>CF23/10*DM$38</f>
        <v>9.913842770252643</v>
      </c>
      <c r="DN23" s="37">
        <f>CG23/10*DN$38</f>
        <v>32.65641267736834</v>
      </c>
      <c r="DO23" s="37">
        <f>CH23/10*DO$38</f>
        <v>124.25408419100094</v>
      </c>
      <c r="DP23" s="37">
        <f>CI23/10*DP$38</f>
        <v>-1.2288765560697357E-07</v>
      </c>
      <c r="DQ23" s="37">
        <f>CJ23/10*DQ$38</f>
        <v>3.5109086837792347E-06</v>
      </c>
      <c r="DR23" s="37">
        <f>CK23/10*DR$38</f>
        <v>-8.603913670413021E-08</v>
      </c>
      <c r="DS23" s="37">
        <f>CL23/10*DS$38</f>
        <v>3.1857967286441635E-06</v>
      </c>
      <c r="DT23" s="37">
        <f>CM23/10*DT$38</f>
        <v>1.126785416971643E-05</v>
      </c>
      <c r="DU23" s="37">
        <f>CN23/10*DU$38</f>
        <v>2.2934533120633205E-05</v>
      </c>
      <c r="DV23" s="37">
        <f>CO23/10*DV$38</f>
        <v>3.725310594404618E-05</v>
      </c>
      <c r="DW23" s="37">
        <f>CP23/10*DW$38</f>
        <v>5.352664654978412E-05</v>
      </c>
      <c r="DX23" s="37">
        <f>CQ23/10*DX$38</f>
        <v>7.16678459369291E-05</v>
      </c>
      <c r="DY23" s="37">
        <f>CR23/10*DY$38</f>
        <v>9.339543773911885E-05</v>
      </c>
      <c r="DZ23" s="37">
        <f>CS23/10*DZ$38</f>
        <v>-49.15740907022577</v>
      </c>
      <c r="EA23" s="37">
        <f>CT23/10*EA$38</f>
        <v>-7.73547386024943E-44</v>
      </c>
    </row>
    <row r="24" spans="2:131" ht="19.5" customHeight="1">
      <c r="B24" s="44">
        <f>C24</f>
        <v>1.012458728243825E-45</v>
      </c>
      <c r="C24" s="13">
        <f>IF(gate,(B24+D24+C23+C25+(D24-C24)/IF((COLUMN(C24)-potaxis)*2+1,(COLUMN(C24)-potaxis)*2+1,1)+(C24-B24)/((COLUMN(C24)-potaxis)*2-1))*gam4-C24*gamm1,0)</f>
        <v>7.877683105810767E-46</v>
      </c>
      <c r="D24" s="40">
        <v>0</v>
      </c>
      <c r="E24" s="13">
        <f>IF(gate,(D24+F24+E23+E25+(F24-E24)/IF((COLUMN(E24)-potaxis)*2+1,(COLUMN(E24)-potaxis)*2+1,1)+(E24-D24)/((COLUMN(E24)-potaxis)*2-1))*gam4-E24*gamm1,0)</f>
        <v>3.391148543853443</v>
      </c>
      <c r="F24" s="13">
        <f>IF(gate,(E24+G24+F23+F25+(G24-F24)/IF((COLUMN(F24)-potaxis)*2+1,(COLUMN(F24)-potaxis)*2+1,1)+(F24-E24)/((COLUMN(F24)-potaxis)*2-1))*gam4-F24*gamm1,0)</f>
        <v>7.032735976705258</v>
      </c>
      <c r="G24" s="13">
        <f>IF(gate,(F24+H24+G23+G25+(H24-G24)/IF((COLUMN(G24)-potaxis)*2+1,(COLUMN(G24)-potaxis)*2+1,1)+(G24-F24)/((COLUMN(G24)-potaxis)*2-1))*gam4-G24*gamm1,0)</f>
        <v>11.012282958242547</v>
      </c>
      <c r="H24" s="13">
        <f>IF(gate,(G24+I24+H23+H25+(I24-H24)/IF((COLUMN(H24)-potaxis)*2+1,(COLUMN(H24)-potaxis)*2+1,1)+(H24-G24)/((COLUMN(H24)-potaxis)*2-1))*gam4-H24*gamm1,0)</f>
        <v>15.460077195626866</v>
      </c>
      <c r="I24" s="13">
        <f>IF(gate,(H24+J24+I23+I25+(J24-I24)/IF((COLUMN(I24)-potaxis)*2+1,(COLUMN(I24)-potaxis)*2+1,1)+(I24-H24)/((COLUMN(I24)-potaxis)*2-1))*gam4-I24*gamm1,0)</f>
        <v>20.53854970483659</v>
      </c>
      <c r="J24" s="13">
        <f>IF(gate,(I24+K24+J23+J25+(K24-J24)/IF((COLUMN(J24)-potaxis)*2+1,(COLUMN(J24)-potaxis)*2+1,1)+(J24-I24)/((COLUMN(J24)-potaxis)*2-1))*gam4-J24*gamm1,0)</f>
        <v>26.447962129172453</v>
      </c>
      <c r="K24" s="13">
        <f>IF(gate,(J24+L24+K23+K25+(L24-K24)/IF((COLUMN(K24)-potaxis)*2+1,(COLUMN(K24)-potaxis)*2+1,1)+(K24-J24)/((COLUMN(K24)-potaxis)*2-1))*gam4-K24*gamm1,0)</f>
        <v>33.43534652794924</v>
      </c>
      <c r="L24" s="13">
        <f>IF(gate,(K24+M24+L23+L25+(M24-L24)/IF((COLUMN(L24)-potaxis)*2+1,(COLUMN(L24)-potaxis)*2+1,1)+(L24-K24)/((COLUMN(L24)-potaxis)*2-1))*gam4-L24*gamm1,0)</f>
        <v>41.787377575121525</v>
      </c>
      <c r="M24" s="13">
        <f>IF(gate,(L24+N24+M23+M25+(N24-M24)/IF((COLUMN(M24)-potaxis)*2+1,(COLUMN(M24)-potaxis)*2+1,1)+(M24-L24)/((COLUMN(M24)-potaxis)*2-1))*gam4-M24*gamm1,0)</f>
        <v>51.74162103173863</v>
      </c>
      <c r="N24" s="13">
        <f>IF(gate,(M24+O24+N23+N25+(O24-N24)/IF((COLUMN(N24)-potaxis)*2+1,(COLUMN(N24)-potaxis)*2+1,1)+(N24-M24)/((COLUMN(N24)-potaxis)*2-1))*gam4-N24*gamm1,0)</f>
        <v>63.086093491648505</v>
      </c>
      <c r="O24" s="13">
        <f>IF(gate,(N24+P24+O23+O25+(P24-O24)/IF((COLUMN(O24)-potaxis)*2+1,(COLUMN(O24)-potaxis)*2+1,1)+(O24-N24)/((COLUMN(O24)-potaxis)*2-1))*gam4-O24*gamm1,0)</f>
        <v>73.82075414934742</v>
      </c>
      <c r="P24" s="13">
        <f>IF(gate,(O24+Q24+P23+P25+(Q24-P24)/IF((COLUMN(P24)-potaxis)*2+1,(COLUMN(P24)-potaxis)*2+1,1)+(P24-O24)/((COLUMN(P24)-potaxis)*2-1))*gam4-P24*gamm1,0)</f>
        <v>78.2290582150878</v>
      </c>
      <c r="Q24" s="13">
        <f>IF(gate,(P24+R24+Q23+Q25+(R24-Q24)/IF((COLUMN(Q24)-potaxis)*2+1,(COLUMN(Q24)-potaxis)*2+1,1)+(Q24-P24)/((COLUMN(Q24)-potaxis)*2-1))*gam4-Q24*gamm1,0)</f>
        <v>80.17231445949469</v>
      </c>
      <c r="R24" s="35">
        <f>OFFSET(R24,0,2*(potaxis-COLUMN(R24)))</f>
        <v>80.17231564178539</v>
      </c>
      <c r="S24" s="13">
        <f>OFFSET(S24,0,2*(potaxis-COLUMN(S24)))</f>
        <v>78.2290582150878</v>
      </c>
      <c r="T24" s="13">
        <f>OFFSET(T24,0,2*(potaxis-COLUMN(T24)))</f>
        <v>73.82075414934742</v>
      </c>
      <c r="U24" s="13">
        <f>OFFSET(U24,0,2*(potaxis-COLUMN(U24)))</f>
        <v>63.086093491648505</v>
      </c>
      <c r="V24" s="13">
        <f>OFFSET(V24,0,2*(potaxis-COLUMN(V24)))</f>
        <v>51.74162103173863</v>
      </c>
      <c r="W24" s="13">
        <f>OFFSET(W24,0,2*(potaxis-COLUMN(W24)))</f>
        <v>41.787377575121525</v>
      </c>
      <c r="X24" s="13">
        <f>OFFSET(X24,0,2*(potaxis-COLUMN(X24)))</f>
        <v>33.43534652794924</v>
      </c>
      <c r="Y24" s="13">
        <f>OFFSET(Y24,0,2*(potaxis-COLUMN(Y24)))</f>
        <v>26.447962129172453</v>
      </c>
      <c r="Z24" s="13">
        <f>OFFSET(Z24,0,2*(potaxis-COLUMN(Z24)))</f>
        <v>20.53854970483659</v>
      </c>
      <c r="AA24" s="13">
        <f>OFFSET(AA24,0,2*(potaxis-COLUMN(AA24)))</f>
        <v>15.460077195626866</v>
      </c>
      <c r="AB24" s="13">
        <f>OFFSET(AB24,0,2*(potaxis-COLUMN(AB24)))</f>
        <v>11.012282958242547</v>
      </c>
      <c r="AC24" s="13">
        <f>OFFSET(AC24,0,2*(potaxis-COLUMN(AC24)))</f>
        <v>7.032735976705258</v>
      </c>
      <c r="AD24" s="13">
        <f>OFFSET(AD24,0,2*(potaxis-COLUMN(AD24)))</f>
        <v>3.391148543853443</v>
      </c>
      <c r="AE24" s="13">
        <f>OFFSET(AE24,0,2*(potaxis-COLUMN(AE24)))</f>
        <v>0</v>
      </c>
      <c r="AF24" s="13">
        <f>OFFSET(AF24,0,2*(potaxis-COLUMN(AF24)))</f>
        <v>7.877683105810767E-46</v>
      </c>
      <c r="AG24" s="44">
        <f>AF24</f>
        <v>7.877683105810767E-46</v>
      </c>
      <c r="AJ24" s="17">
        <f>SQRT(('Laplace-rot'!D24-'Laplace-rot'!B24)^2+('Laplace-rot'!C25-'Laplace-rot'!C23)^2)</f>
        <v>1.633687194575599E-45</v>
      </c>
      <c r="AK24" s="17">
        <f>SQRT(('Laplace-rot'!E24-'Laplace-rot'!C24)^2+('Laplace-rot'!D25-'Laplace-rot'!D23)^2)</f>
        <v>3.391148543853443</v>
      </c>
      <c r="AL24" s="17">
        <f>SQRT(('Laplace-rot'!F24-'Laplace-rot'!D24)^2+('Laplace-rot'!E25-'Laplace-rot'!E23)^2)</f>
        <v>7.0736664174347545</v>
      </c>
      <c r="AM24" s="17">
        <f>SQRT(('Laplace-rot'!G24-'Laplace-rot'!E24)^2+('Laplace-rot'!F25-'Laplace-rot'!F23)^2)</f>
        <v>7.761882557157658</v>
      </c>
      <c r="AN24" s="17">
        <f>SQRT(('Laplace-rot'!H24-'Laplace-rot'!F24)^2+('Laplace-rot'!G25-'Laplace-rot'!G23)^2)</f>
        <v>8.721343021495526</v>
      </c>
      <c r="AO24" s="17">
        <f>SQRT(('Laplace-rot'!I24-'Laplace-rot'!G24)^2+('Laplace-rot'!H25-'Laplace-rot'!H23)^2)</f>
        <v>10.049159868398151</v>
      </c>
      <c r="AP24" s="17">
        <f>SQRT(('Laplace-rot'!J24-'Laplace-rot'!H24)^2+('Laplace-rot'!I25-'Laplace-rot'!I23)^2)</f>
        <v>11.860831980545866</v>
      </c>
      <c r="AQ24" s="17">
        <f>SQRT(('Laplace-rot'!K24-'Laplace-rot'!I24)^2+('Laplace-rot'!J25-'Laplace-rot'!J23)^2)</f>
        <v>14.325218477270566</v>
      </c>
      <c r="AR24" s="17">
        <f>SQRT(('Laplace-rot'!L24-'Laplace-rot'!J24)^2+('Laplace-rot'!K25-'Laplace-rot'!K23)^2)</f>
        <v>17.697261735278136</v>
      </c>
      <c r="AS24" s="17">
        <f>SQRT(('Laplace-rot'!M24-'Laplace-rot'!K24)^2+('Laplace-rot'!L25-'Laplace-rot'!L23)^2)</f>
        <v>22.34310532962377</v>
      </c>
      <c r="AT24" s="17">
        <f>SQRT(('Laplace-rot'!N24-'Laplace-rot'!L24)^2+('Laplace-rot'!M25-'Laplace-rot'!M23)^2)</f>
        <v>28.70023960976636</v>
      </c>
      <c r="AU24" s="17">
        <f>SQRT(('Laplace-rot'!O24-'Laplace-rot'!M24)^2+('Laplace-rot'!N25-'Laplace-rot'!N23)^2)</f>
        <v>36.9971740991527</v>
      </c>
      <c r="AV24" s="17">
        <f>SQRT(('Laplace-rot'!P24-'Laplace-rot'!N24)^2+('Laplace-rot'!O25-'Laplace-rot'!O23)^2)</f>
        <v>45.72145348038066</v>
      </c>
      <c r="AW24" s="17">
        <f>SQRT(('Laplace-rot'!Q24-'Laplace-rot'!O24)^2+('Laplace-rot'!P25-'Laplace-rot'!P23)^2)</f>
        <v>39.516920318741285</v>
      </c>
      <c r="AX24" s="17">
        <f>SQRT(('Laplace-rot'!R24-'Laplace-rot'!P24)^2+('Laplace-rot'!Q25-'Laplace-rot'!Q23)^2)</f>
        <v>36.79184718355787</v>
      </c>
      <c r="AY24" s="17">
        <f>SQRT(('Laplace-rot'!S24-'Laplace-rot'!Q24)^2+('Laplace-rot'!R25-'Laplace-rot'!R23)^2)</f>
        <v>36.791843172979206</v>
      </c>
      <c r="AZ24" s="17">
        <f>SQRT(('Laplace-rot'!T24-'Laplace-rot'!R24)^2+('Laplace-rot'!S25-'Laplace-rot'!S23)^2)</f>
        <v>39.51692050877106</v>
      </c>
      <c r="BA24" s="17">
        <f>SQRT(('Laplace-rot'!U24-'Laplace-rot'!S24)^2+('Laplace-rot'!T25-'Laplace-rot'!T23)^2)</f>
        <v>45.72145348038066</v>
      </c>
      <c r="BB24" s="17">
        <f>SQRT(('Laplace-rot'!V24-'Laplace-rot'!T24)^2+('Laplace-rot'!U25-'Laplace-rot'!U23)^2)</f>
        <v>36.9971740991527</v>
      </c>
      <c r="BC24" s="17">
        <f>SQRT(('Laplace-rot'!W24-'Laplace-rot'!U24)^2+('Laplace-rot'!V25-'Laplace-rot'!V23)^2)</f>
        <v>28.70023960976636</v>
      </c>
      <c r="BD24" s="17">
        <f>SQRT(('Laplace-rot'!X24-'Laplace-rot'!V24)^2+('Laplace-rot'!W25-'Laplace-rot'!W23)^2)</f>
        <v>22.34310532962377</v>
      </c>
      <c r="BE24" s="17">
        <f>SQRT(('Laplace-rot'!Z24-'Laplace-rot'!W24)^2+('Laplace-rot'!X25-'Laplace-rot'!X23)^2)</f>
        <v>23.00886986717332</v>
      </c>
      <c r="BF24" s="17">
        <f>SQRT(('Laplace-rot'!AA24-'Laplace-rot'!X24)^2+('Laplace-rot'!Z25-'Laplace-rot'!Z23)^2)</f>
        <v>18.521771716750827</v>
      </c>
      <c r="BG24" s="17">
        <f>SQRT(('Laplace-rot'!AB24-'Laplace-rot'!Z24)^2+('Laplace-rot'!AA25-'Laplace-rot'!AA23)^2)</f>
        <v>10.049159868398151</v>
      </c>
      <c r="BH24" s="17">
        <f>SQRT(('Laplace-rot'!AC24-'Laplace-rot'!AA24)^2+('Laplace-rot'!AB25-'Laplace-rot'!AB23)^2)</f>
        <v>8.721343021495526</v>
      </c>
      <c r="BI24" s="17">
        <f>SQRT(('Laplace-rot'!AD24-'Laplace-rot'!AB24)^2+('Laplace-rot'!AC25-'Laplace-rot'!AC23)^2)</f>
        <v>7.761882557157658</v>
      </c>
      <c r="BJ24" s="17">
        <f>SQRT(('Laplace-rot'!AE24-'Laplace-rot'!AC24)^2+('Laplace-rot'!AD25-'Laplace-rot'!AD23)^2)</f>
        <v>7.0736664174347545</v>
      </c>
      <c r="BK24" s="17">
        <f>SQRT(('Laplace-rot'!AF24-'Laplace-rot'!AD24)^2+('Laplace-rot'!AE25-'Laplace-rot'!AE23)^2)</f>
        <v>3.391148543853443</v>
      </c>
      <c r="BL24" s="17">
        <f>SQRT(('Laplace-rot'!AG24-'Laplace-rot'!AE24)^2+('Laplace-rot'!AF25-'Laplace-rot'!AF23)^2)</f>
        <v>1.5048056633595417E-45</v>
      </c>
      <c r="BQ24" s="9">
        <f>-10*(B24+D24+C23+C25+(D24-C24)/IF((COLUMN(C24)-potaxis)*2+1,(COLUMN(C24)-potaxis)*2+1,1)+(C24-B24)/((COLUMN(C24)-potaxis)*2-1)-4*C24)</f>
        <v>2.6524532851251286E-44</v>
      </c>
      <c r="BR24" s="9">
        <f>-10*(C24+E24+D23+D25+(E24-D24)/IF((COLUMN(D24)-potaxis)*2+1,(COLUMN(D24)-potaxis)*2+1,1)+(D24-C24)/((COLUMN(D24)-potaxis)*2-1)-4*D24)</f>
        <v>-32.607197537052336</v>
      </c>
      <c r="BS24" s="9">
        <f>-10*(D24+F24+E23+E25+(F24-E24)/IF((COLUMN(E24)-potaxis)*2+1,(COLUMN(E24)-potaxis)*2+1,1)+(E24-D24)/((COLUMN(E24)-potaxis)*2-1)-4*E24)</f>
        <v>-6.404666828885297E-05</v>
      </c>
      <c r="BT24" s="9">
        <f>-10*(E24+G24+F23+F25+(G24-F24)/IF((COLUMN(F24)-potaxis)*2+1,(COLUMN(F24)-potaxis)*2+1,1)+(F24-E24)/((COLUMN(F24)-potaxis)*2-1)-4*F24)</f>
        <v>1.6712898940340892E-05</v>
      </c>
      <c r="BU24" s="9">
        <f>-10*(F24+H24+G23+G25+(H24-G24)/IF((COLUMN(G24)-potaxis)*2+1,(COLUMN(G24)-potaxis)*2+1,1)+(G24-F24)/((COLUMN(G24)-potaxis)*2-1)-4*G24)</f>
        <v>4.088117655953738E-05</v>
      </c>
      <c r="BV24" s="9">
        <f>-10*(G24+I24+H23+H25+(I24-H24)/IF((COLUMN(H24)-potaxis)*2+1,(COLUMN(H24)-potaxis)*2+1,1)+(H24-G24)/((COLUMN(H24)-potaxis)*2-1)-4*H24)</f>
        <v>5.733457847156842E-05</v>
      </c>
      <c r="BW24" s="9">
        <f>-10*(H24+J24+I23+I25+(J24-I24)/IF((COLUMN(I24)-potaxis)*2+1,(COLUMN(I24)-potaxis)*2+1,1)+(I24-H24)/((COLUMN(I24)-potaxis)*2-1)-4*I24)</f>
        <v>6.805354161087962E-05</v>
      </c>
      <c r="BX24" s="9">
        <f>-10*(I24+K24+J23+J25+(K24-J24)/IF((COLUMN(J24)-potaxis)*2+1,(COLUMN(J24)-potaxis)*2+1,1)+(J24-I24)/((COLUMN(J24)-potaxis)*2-1)-4*J24)</f>
        <v>7.39602850785559E-05</v>
      </c>
      <c r="BY24" s="9">
        <f>-10*(J24+L24+K23+K25+(L24-K24)/IF((COLUMN(K24)-potaxis)*2+1,(COLUMN(K24)-potaxis)*2+1,1)+(K24-J24)/((COLUMN(K24)-potaxis)*2-1)-4*K24)</f>
        <v>7.544769260903195E-05</v>
      </c>
      <c r="BZ24" s="9">
        <f>-10*(K24+M24+L23+L25+(M24-L24)/IF((COLUMN(L24)-potaxis)*2+1,(COLUMN(L24)-potaxis)*2+1,1)+(L24-K24)/((COLUMN(L24)-potaxis)*2-1)-4*L24)</f>
        <v>7.251766135141224E-05</v>
      </c>
      <c r="CA24" s="9">
        <f>-10*(L24+N24+M23+M25+(N24-M24)/IF((COLUMN(M24)-potaxis)*2+1,(COLUMN(M24)-potaxis)*2+1,1)+(M24-L24)/((COLUMN(M24)-potaxis)*2-1)-4*M24)</f>
        <v>6.500018770339011E-05</v>
      </c>
      <c r="CB24" s="9">
        <f>-10*(M24+O24+N23+N25+(O24-N24)/IF((COLUMN(N24)-potaxis)*2+1,(COLUMN(N24)-potaxis)*2+1,1)+(N24-M24)/((COLUMN(N24)-potaxis)*2-1)-4*N24)</f>
        <v>5.4149423078797554E-05</v>
      </c>
      <c r="CC24" s="9">
        <f>-10*(N24+P24+O23+O25+(P24-O24)/IF((COLUMN(O24)-potaxis)*2+1,(COLUMN(O24)-potaxis)*2+1,1)+(O24-N24)/((COLUMN(O24)-potaxis)*2-1)-4*O24)</f>
        <v>5.1988192808494205E-05</v>
      </c>
      <c r="CD24" s="9">
        <f>-10*(O24+Q24+P23+P25+(Q24-P24)/IF((COLUMN(P24)-potaxis)*2+1,(COLUMN(P24)-potaxis)*2+1,1)+(P24-O24)/((COLUMN(P24)-potaxis)*2-1)-4*P24)</f>
        <v>5.0986780593120784E-05</v>
      </c>
      <c r="CE24" s="9">
        <f>-10*(P24+R24+Q23+Q25+(R24-Q24)/IF((COLUMN(Q24)-potaxis)*2+1,(COLUMN(Q24)-potaxis)*2+1,1)+(Q24-P24)/((COLUMN(Q24)-potaxis)*2-1)-4*Q24)</f>
        <v>3.157131004627445E-05</v>
      </c>
      <c r="CF24" s="42">
        <f>OFFSET(CF24,0,2*(rhoaxis-COLUMN(CF24)))</f>
        <v>3.157131004627445E-05</v>
      </c>
      <c r="CG24" s="9">
        <f>OFFSET(CG24,0,2*(rhoaxis-COLUMN(CG24)))</f>
        <v>5.0986780593120784E-05</v>
      </c>
      <c r="CH24" s="9">
        <f>OFFSET(CH24,0,2*(rhoaxis-COLUMN(CH24)))</f>
        <v>5.1988192808494205E-05</v>
      </c>
      <c r="CI24" s="9">
        <f>OFFSET(CI24,0,2*(rhoaxis-COLUMN(CI24)))</f>
        <v>5.4149423078797554E-05</v>
      </c>
      <c r="CJ24" s="9">
        <f>OFFSET(CJ24,0,2*(rhoaxis-COLUMN(CJ24)))</f>
        <v>6.500018770339011E-05</v>
      </c>
      <c r="CK24" s="9">
        <f>OFFSET(CK24,0,2*(rhoaxis-COLUMN(CK24)))</f>
        <v>7.251766135141224E-05</v>
      </c>
      <c r="CL24" s="9">
        <f>OFFSET(CL24,0,2*(rhoaxis-COLUMN(CL24)))</f>
        <v>7.544769260903195E-05</v>
      </c>
      <c r="CM24" s="9">
        <f>OFFSET(CM24,0,2*(rhoaxis-COLUMN(CM24)))</f>
        <v>7.39602850785559E-05</v>
      </c>
      <c r="CN24" s="9">
        <f>OFFSET(CN24,0,2*(rhoaxis-COLUMN(CN24)))</f>
        <v>6.805354161087962E-05</v>
      </c>
      <c r="CO24" s="9">
        <f>OFFSET(CO24,0,2*(rhoaxis-COLUMN(CO24)))</f>
        <v>5.733457847156842E-05</v>
      </c>
      <c r="CP24" s="9">
        <f>OFFSET(CP24,0,2*(rhoaxis-COLUMN(CP24)))</f>
        <v>4.088117655953738E-05</v>
      </c>
      <c r="CQ24" s="9">
        <f>OFFSET(CQ24,0,2*(rhoaxis-COLUMN(CQ24)))</f>
        <v>1.6712898940340892E-05</v>
      </c>
      <c r="CR24" s="9">
        <f>OFFSET(CR24,0,2*(rhoaxis-COLUMN(CR24)))</f>
        <v>-6.404666828885297E-05</v>
      </c>
      <c r="CS24" s="9">
        <f>OFFSET(CS24,0,2*(rhoaxis-COLUMN(CS24)))</f>
        <v>-32.607197537052336</v>
      </c>
      <c r="CT24" s="9">
        <f>OFFSET(CT24,0,2*(rhoaxis-COLUMN(CT24)))</f>
        <v>2.6524532851251286E-44</v>
      </c>
      <c r="CX24" s="37">
        <f>BQ24/10*CX$38</f>
        <v>3.8460572634314365E-44</v>
      </c>
      <c r="CY24" s="37">
        <f>BR24/10*CY$38</f>
        <v>-44.01971667502065</v>
      </c>
      <c r="CZ24" s="37">
        <f>BS24/10*CZ$38</f>
        <v>-8.005833536106621E-05</v>
      </c>
      <c r="DA24" s="37">
        <f>BT24/10*DA$38</f>
        <v>1.9219833781392026E-05</v>
      </c>
      <c r="DB24" s="37">
        <f>BU24/10*DB$38</f>
        <v>4.292523538751425E-05</v>
      </c>
      <c r="DC24" s="37">
        <f>BV24/10*DC$38</f>
        <v>5.446784954799E-05</v>
      </c>
      <c r="DD24" s="37">
        <f>BW24/10*DD$38</f>
        <v>5.784551036924768E-05</v>
      </c>
      <c r="DE24" s="37">
        <f>BX24/10*DE$38</f>
        <v>5.5470213808916924E-05</v>
      </c>
      <c r="DF24" s="37">
        <f>BY24/10*DF$38</f>
        <v>4.9041000195870765E-05</v>
      </c>
      <c r="DG24" s="37">
        <f>BZ24/10*DG$38</f>
        <v>3.9884713743276734E-05</v>
      </c>
      <c r="DH24" s="37">
        <f>CA24/10*DH$38</f>
        <v>2.925008446652555E-05</v>
      </c>
      <c r="DI24" s="37">
        <f>CB24/10*DI$38</f>
        <v>1.8952298077579144E-05</v>
      </c>
      <c r="DJ24" s="37">
        <f>CC24/10*DJ$38</f>
        <v>1.2997048202123551E-05</v>
      </c>
      <c r="DK24" s="37">
        <f>CD24/10*DK$38</f>
        <v>7.648017088968118E-06</v>
      </c>
      <c r="DL24" s="37">
        <f>CE24/10*DL$38</f>
        <v>1.5785655023137224E-06</v>
      </c>
      <c r="DM24" s="15">
        <f>CF24/10*DM$38</f>
        <v>1.5785655023137224E-06</v>
      </c>
      <c r="DN24" s="37">
        <f>CG24/10*DN$38</f>
        <v>7.648017088968118E-06</v>
      </c>
      <c r="DO24" s="37">
        <f>CH24/10*DO$38</f>
        <v>1.2997048202123551E-05</v>
      </c>
      <c r="DP24" s="37">
        <f>CI24/10*DP$38</f>
        <v>1.8952298077579144E-05</v>
      </c>
      <c r="DQ24" s="37">
        <f>CJ24/10*DQ$38</f>
        <v>2.925008446652555E-05</v>
      </c>
      <c r="DR24" s="37">
        <f>CK24/10*DR$38</f>
        <v>3.9884713743276734E-05</v>
      </c>
      <c r="DS24" s="37">
        <f>CL24/10*DS$38</f>
        <v>4.9041000195870765E-05</v>
      </c>
      <c r="DT24" s="37">
        <f>CM24/10*DT$38</f>
        <v>5.5470213808916924E-05</v>
      </c>
      <c r="DU24" s="37">
        <f>CN24/10*DU$38</f>
        <v>5.784551036924768E-05</v>
      </c>
      <c r="DV24" s="37">
        <f>CO24/10*DV$38</f>
        <v>5.446784954799E-05</v>
      </c>
      <c r="DW24" s="37">
        <f>CP24/10*DW$38</f>
        <v>4.292523538751425E-05</v>
      </c>
      <c r="DX24" s="37">
        <f>CQ24/10*DX$38</f>
        <v>1.9219833781392026E-05</v>
      </c>
      <c r="DY24" s="37">
        <f>CR24/10*DY$38</f>
        <v>-8.005833536106621E-05</v>
      </c>
      <c r="DZ24" s="37">
        <f>CS24/10*DZ$38</f>
        <v>-44.01971667502065</v>
      </c>
      <c r="EA24" s="37">
        <f>CT24/10*EA$38</f>
        <v>3.8460572634314365E-44</v>
      </c>
    </row>
    <row r="25" spans="2:131" ht="19.5" customHeight="1">
      <c r="B25" s="44">
        <f>C25</f>
        <v>1.463750839045031E-45</v>
      </c>
      <c r="C25" s="13">
        <f>IF(gate,(B25+D25+C24+C26+(D25-C25)/IF((COLUMN(C25)-potaxis)*2+1,(COLUMN(C25)-potaxis)*2+1,1)+(C25-B25)/((COLUMN(C25)-potaxis)*2-1))*gam4-C25*gamm1,0)</f>
        <v>3.663342309790755E-46</v>
      </c>
      <c r="D25" s="40">
        <v>0</v>
      </c>
      <c r="E25" s="13">
        <f>IF(gate,(D25+F25+E24+E26+(F25-E25)/IF((COLUMN(E25)-potaxis)*2+1,(COLUMN(E25)-potaxis)*2+1,1)+(E25-D25)/((COLUMN(E25)-potaxis)*2-1))*gam4-E25*gamm1,0)</f>
        <v>3.0270850600379493</v>
      </c>
      <c r="F25" s="13">
        <f>IF(gate,(E25+G25+F24+F26+(G25-F25)/IF((COLUMN(F25)-potaxis)*2+1,(COLUMN(F25)-potaxis)*2+1,1)+(F25-E25)/((COLUMN(F25)-potaxis)*2-1))*gam4-F25*gamm1,0)</f>
        <v>6.294346803491531</v>
      </c>
      <c r="G25" s="13">
        <f>IF(gate,(F25+H25+G24+G26+(H25-G25)/IF((COLUMN(G25)-potaxis)*2+1,(COLUMN(G25)-potaxis)*2+1,1)+(G25-F25)/((COLUMN(G25)-potaxis)*2-1))*gam4-G25*gamm1,0)</f>
        <v>9.857104973970031</v>
      </c>
      <c r="H25" s="13">
        <f>IF(gate,(G25+I25+H24+H26+(I25-H25)/IF((COLUMN(H25)-potaxis)*2+1,(COLUMN(H25)-potaxis)*2+1,1)+(H25-G25)/((COLUMN(H25)-potaxis)*2-1))*gam4-H25*gamm1,0)</f>
        <v>13.79732251769952</v>
      </c>
      <c r="I25" s="13">
        <f>IF(gate,(H25+J25+I24+I26+(J25-I25)/IF((COLUMN(I25)-potaxis)*2+1,(COLUMN(I25)-potaxis)*2+1,1)+(I25-H25)/((COLUMN(I25)-potaxis)*2-1))*gam4-I25*gamm1,0)</f>
        <v>18.21578259437168</v>
      </c>
      <c r="J25" s="13">
        <f>IF(gate,(I25+K25+J24+J26+(K25-J25)/IF((COLUMN(J25)-potaxis)*2+1,(COLUMN(J25)-potaxis)*2+1,1)+(J25-I25)/((COLUMN(J25)-potaxis)*2-1))*gam4-J25*gamm1,0)</f>
        <v>23.225318508178873</v>
      </c>
      <c r="K25" s="13">
        <f>IF(gate,(J25+L25+K24+K26+(L25-K25)/IF((COLUMN(K25)-potaxis)*2+1,(COLUMN(K25)-potaxis)*2+1,1)+(K25-J25)/((COLUMN(K25)-potaxis)*2-1))*gam4-K25*gamm1,0)</f>
        <v>28.93765144253785</v>
      </c>
      <c r="L25" s="13">
        <f>IF(gate,(K25+M25+L24+L26+(M25-L25)/IF((COLUMN(L25)-potaxis)*2+1,(COLUMN(L25)-potaxis)*2+1,1)+(L25-K25)/((COLUMN(L25)-potaxis)*2-1))*gam4-L25*gamm1,0)</f>
        <v>35.42700912746122</v>
      </c>
      <c r="M25" s="13">
        <f>IF(gate,(L25+N25+M24+M26+(N25-M25)/IF((COLUMN(M25)-potaxis)*2+1,(COLUMN(M25)-potaxis)*2+1,1)+(M25-L25)/((COLUMN(M25)-potaxis)*2-1))*gam4-M25*gamm1,0)</f>
        <v>42.63466330392251</v>
      </c>
      <c r="N25" s="13">
        <f>IF(gate,(M25+O25+N24+N26+(O25-N25)/IF((COLUMN(N25)-potaxis)*2+1,(COLUMN(N25)-potaxis)*2+1,1)+(N25-M25)/((COLUMN(N25)-potaxis)*2-1))*gam4-N25*gamm1,0)</f>
        <v>50.15120924545471</v>
      </c>
      <c r="O25" s="13">
        <f>IF(gate,(N25+P25+O24+O26+(P25-O25)/IF((COLUMN(O25)-potaxis)*2+1,(COLUMN(O25)-potaxis)*2+1,1)+(O25-N25)/((COLUMN(O25)-potaxis)*2-1))*gam4-O25*gamm1,0)</f>
        <v>56.85904581788569</v>
      </c>
      <c r="P25" s="13">
        <f>IF(gate,(O25+Q25+P24+P26+(Q25-P25)/IF((COLUMN(P25)-potaxis)*2+1,(COLUMN(P25)-potaxis)*2+1,1)+(P25-O25)/((COLUMN(P25)-potaxis)*2-1))*gam4-P25*gamm1,0)</f>
        <v>60.99686329146962</v>
      </c>
      <c r="Q25" s="13">
        <f>IF(gate,(P25+R25+Q24+Q26+(R25-Q25)/IF((COLUMN(Q25)-potaxis)*2+1,(COLUMN(Q25)-potaxis)*2+1,1)+(Q25-P25)/((COLUMN(Q25)-potaxis)*2-1))*gam4-Q25*gamm1,0)</f>
        <v>63.25950776388727</v>
      </c>
      <c r="R25" s="35">
        <f>OFFSET(R25,0,2*(potaxis-COLUMN(R25)))</f>
        <v>63.25951171753878</v>
      </c>
      <c r="S25" s="13">
        <f>OFFSET(S25,0,2*(potaxis-COLUMN(S25)))</f>
        <v>60.99686329146962</v>
      </c>
      <c r="T25" s="13">
        <f>OFFSET(T25,0,2*(potaxis-COLUMN(T25)))</f>
        <v>56.85904581788569</v>
      </c>
      <c r="U25" s="13">
        <f>OFFSET(U25,0,2*(potaxis-COLUMN(U25)))</f>
        <v>50.15120924545471</v>
      </c>
      <c r="V25" s="13">
        <f>OFFSET(V25,0,2*(potaxis-COLUMN(V25)))</f>
        <v>42.63466330392251</v>
      </c>
      <c r="W25" s="13">
        <f>OFFSET(W25,0,2*(potaxis-COLUMN(W25)))</f>
        <v>35.42700912746122</v>
      </c>
      <c r="X25" s="13">
        <f>OFFSET(X25,0,2*(potaxis-COLUMN(X25)))</f>
        <v>28.93765144253785</v>
      </c>
      <c r="Y25" s="13">
        <f>OFFSET(Y25,0,2*(potaxis-COLUMN(Y25)))</f>
        <v>23.225318508178873</v>
      </c>
      <c r="Z25" s="13">
        <f>OFFSET(Z25,0,2*(potaxis-COLUMN(Z25)))</f>
        <v>18.21578259437168</v>
      </c>
      <c r="AA25" s="13">
        <f>OFFSET(AA25,0,2*(potaxis-COLUMN(AA25)))</f>
        <v>13.79732251769952</v>
      </c>
      <c r="AB25" s="13">
        <f>OFFSET(AB25,0,2*(potaxis-COLUMN(AB25)))</f>
        <v>9.857104973970031</v>
      </c>
      <c r="AC25" s="13">
        <f>OFFSET(AC25,0,2*(potaxis-COLUMN(AC25)))</f>
        <v>6.294346803491531</v>
      </c>
      <c r="AD25" s="13">
        <f>OFFSET(AD25,0,2*(potaxis-COLUMN(AD25)))</f>
        <v>3.0270850600379493</v>
      </c>
      <c r="AE25" s="13">
        <f>OFFSET(AE25,0,2*(potaxis-COLUMN(AE25)))</f>
        <v>0</v>
      </c>
      <c r="AF25" s="13">
        <f>OFFSET(AF25,0,2*(potaxis-COLUMN(AF25)))</f>
        <v>3.663342309790755E-46</v>
      </c>
      <c r="AG25" s="44">
        <f>AF25</f>
        <v>3.663342309790755E-46</v>
      </c>
      <c r="AJ25" s="17">
        <f>SQRT(('Laplace-rot'!D25-'Laplace-rot'!B25)^2+('Laplace-rot'!C26-'Laplace-rot'!C24)^2)</f>
        <v>1.478007656713027E-45</v>
      </c>
      <c r="AK25" s="17">
        <f>SQRT(('Laplace-rot'!E25-'Laplace-rot'!C25)^2+('Laplace-rot'!D26-'Laplace-rot'!D24)^2)</f>
        <v>3.0270850600379493</v>
      </c>
      <c r="AL25" s="17">
        <f>SQRT(('Laplace-rot'!F25-'Laplace-rot'!D25)^2+('Laplace-rot'!E26-'Laplace-rot'!E24)^2)</f>
        <v>6.334911020392559</v>
      </c>
      <c r="AM25" s="17">
        <f>SQRT(('Laplace-rot'!G25-'Laplace-rot'!E25)^2+('Laplace-rot'!F26-'Laplace-rot'!F24)^2)</f>
        <v>6.9873057603794795</v>
      </c>
      <c r="AN25" s="17">
        <f>SQRT(('Laplace-rot'!H25-'Laplace-rot'!F25)^2+('Laplace-rot'!G26-'Laplace-rot'!G24)^2)</f>
        <v>7.856097098780617</v>
      </c>
      <c r="AO25" s="17">
        <f>SQRT(('Laplace-rot'!I25-'Laplace-rot'!G25)^2+('Laplace-rot'!H26-'Laplace-rot'!H24)^2)</f>
        <v>9.009198778188921</v>
      </c>
      <c r="AP25" s="17">
        <f>SQRT(('Laplace-rot'!J25-'Laplace-rot'!H25)^2+('Laplace-rot'!I26-'Laplace-rot'!I24)^2)</f>
        <v>10.524791474178944</v>
      </c>
      <c r="AQ25" s="17">
        <f>SQRT(('Laplace-rot'!K25-'Laplace-rot'!I25)^2+('Laplace-rot'!J26-'Laplace-rot'!J24)^2)</f>
        <v>12.500575035423115</v>
      </c>
      <c r="AR25" s="17">
        <f>SQRT(('Laplace-rot'!L25-'Laplace-rot'!J25)^2+('Laplace-rot'!K26-'Laplace-rot'!K24)^2)</f>
        <v>15.057802090314548</v>
      </c>
      <c r="AS25" s="17">
        <f>SQRT(('Laplace-rot'!M25-'Laplace-rot'!K25)^2+('Laplace-rot'!L26-'Laplace-rot'!L24)^2)</f>
        <v>18.327558174498332</v>
      </c>
      <c r="AT25" s="17">
        <f>SQRT(('Laplace-rot'!N25-'Laplace-rot'!L25)^2+('Laplace-rot'!M26-'Laplace-rot'!M24)^2)</f>
        <v>22.386271094952548</v>
      </c>
      <c r="AU25" s="17">
        <f>SQRT(('Laplace-rot'!O25-'Laplace-rot'!M25)^2+('Laplace-rot'!N26-'Laplace-rot'!N24)^2)</f>
        <v>27.04616357132908</v>
      </c>
      <c r="AV25" s="17">
        <f>SQRT(('Laplace-rot'!P25-'Laplace-rot'!N25)^2+('Laplace-rot'!O26-'Laplace-rot'!O24)^2)</f>
        <v>31.150039016931817</v>
      </c>
      <c r="AW25" s="17">
        <f>SQRT(('Laplace-rot'!Q25-'Laplace-rot'!O25)^2+('Laplace-rot'!P26-'Laplace-rot'!P24)^2)</f>
        <v>31.089413056054898</v>
      </c>
      <c r="AX25" s="17">
        <f>SQRT(('Laplace-rot'!R25-'Laplace-rot'!P25)^2+('Laplace-rot'!Q26-'Laplace-rot'!Q24)^2)</f>
        <v>30.51564473227397</v>
      </c>
      <c r="AY25" s="17">
        <f>SQRT(('Laplace-rot'!S25-'Laplace-rot'!Q25)^2+('Laplace-rot'!R26-'Laplace-rot'!R24)^2)</f>
        <v>30.51564371184582</v>
      </c>
      <c r="AZ25" s="17">
        <f>SQRT(('Laplace-rot'!T25-'Laplace-rot'!R25)^2+('Laplace-rot'!S26-'Laplace-rot'!S24)^2)</f>
        <v>31.08941387000412</v>
      </c>
      <c r="BA25" s="17">
        <f>SQRT(('Laplace-rot'!U25-'Laplace-rot'!S25)^2+('Laplace-rot'!T26-'Laplace-rot'!T24)^2)</f>
        <v>31.150039016931817</v>
      </c>
      <c r="BB25" s="17">
        <f>SQRT(('Laplace-rot'!V25-'Laplace-rot'!T25)^2+('Laplace-rot'!U26-'Laplace-rot'!U24)^2)</f>
        <v>27.04616357132908</v>
      </c>
      <c r="BC25" s="17">
        <f>SQRT(('Laplace-rot'!W25-'Laplace-rot'!U25)^2+('Laplace-rot'!V26-'Laplace-rot'!V24)^2)</f>
        <v>22.386271094952548</v>
      </c>
      <c r="BD25" s="17">
        <f>SQRT(('Laplace-rot'!X25-'Laplace-rot'!V25)^2+('Laplace-rot'!W26-'Laplace-rot'!W24)^2)</f>
        <v>18.327558174498332</v>
      </c>
      <c r="BE25" s="17">
        <f>SQRT(('Laplace-rot'!Z25-'Laplace-rot'!W25)^2+('Laplace-rot'!X26-'Laplace-rot'!X24)^2)</f>
        <v>19.341211663071256</v>
      </c>
      <c r="BF25" s="17">
        <f>SQRT(('Laplace-rot'!AA25-'Laplace-rot'!X25)^2+('Laplace-rot'!Z26-'Laplace-rot'!Z24)^2)</f>
        <v>15.846567045601743</v>
      </c>
      <c r="BG25" s="17">
        <f>SQRT(('Laplace-rot'!AB25-'Laplace-rot'!Z25)^2+('Laplace-rot'!AA26-'Laplace-rot'!AA24)^2)</f>
        <v>9.009198778188921</v>
      </c>
      <c r="BH25" s="17">
        <f>SQRT(('Laplace-rot'!AC25-'Laplace-rot'!AA25)^2+('Laplace-rot'!AB26-'Laplace-rot'!AB24)^2)</f>
        <v>7.856097098780617</v>
      </c>
      <c r="BI25" s="17">
        <f>SQRT(('Laplace-rot'!AD25-'Laplace-rot'!AB25)^2+('Laplace-rot'!AC26-'Laplace-rot'!AC24)^2)</f>
        <v>6.9873057603794795</v>
      </c>
      <c r="BJ25" s="17">
        <f>SQRT(('Laplace-rot'!AE25-'Laplace-rot'!AC25)^2+('Laplace-rot'!AD26-'Laplace-rot'!AD24)^2)</f>
        <v>6.334911020392559</v>
      </c>
      <c r="BK25" s="17">
        <f>SQRT(('Laplace-rot'!AF25-'Laplace-rot'!AD25)^2+('Laplace-rot'!AE26-'Laplace-rot'!AE24)^2)</f>
        <v>3.0270850600379493</v>
      </c>
      <c r="BL25" s="17">
        <f>SQRT(('Laplace-rot'!AG25-'Laplace-rot'!AE25)^2+('Laplace-rot'!AF26-'Laplace-rot'!AF24)^2)</f>
        <v>4.196914143562282E-46</v>
      </c>
      <c r="BQ25" s="9">
        <f>-10*(B25+D25+C24+C26+(D25-C25)/IF((COLUMN(C25)-potaxis)*2+1,(COLUMN(C25)-potaxis)*2+1,1)+(C25-B25)/((COLUMN(C25)-potaxis)*2-1)-4*C25)</f>
        <v>-1.4188215977503131E-44</v>
      </c>
      <c r="BR25" s="9">
        <f>-10*(C25+E25+D24+D26+(E25-D25)/IF((COLUMN(D25)-potaxis)*2+1,(COLUMN(D25)-potaxis)*2+1,1)+(D25-C25)/((COLUMN(D25)-potaxis)*2-1)-4*D25)</f>
        <v>-29.106587115749512</v>
      </c>
      <c r="BS25" s="9">
        <f>-10*(D25+F25+E24+E26+(F25-E25)/IF((COLUMN(E25)-potaxis)*2+1,(COLUMN(E25)-potaxis)*2+1,1)+(E25-D25)/((COLUMN(E25)-potaxis)*2-1)-4*E25)</f>
        <v>7.130229006335753E-05</v>
      </c>
      <c r="BT25" s="9">
        <f>-10*(E25+G25+F24+F26+(G25-F25)/IF((COLUMN(F25)-potaxis)*2+1,(COLUMN(F25)-potaxis)*2+1,1)+(F25-E25)/((COLUMN(F25)-potaxis)*2-1)-4*F25)</f>
        <v>6.0845621980831766E-05</v>
      </c>
      <c r="BU25" s="9">
        <f>-10*(F25+H25+G24+G26+(H25-G25)/IF((COLUMN(G25)-potaxis)*2+1,(COLUMN(G25)-potaxis)*2+1,1)+(G25-F25)/((COLUMN(G25)-potaxis)*2-1)-4*G25)</f>
        <v>5.1340063222937715E-05</v>
      </c>
      <c r="BV25" s="9">
        <f>-10*(G25+I25+H24+H26+(I25-H25)/IF((COLUMN(H25)-potaxis)*2+1,(COLUMN(H25)-potaxis)*2+1,1)+(H25-G25)/((COLUMN(H25)-potaxis)*2-1)-4*H25)</f>
        <v>4.206480078039476E-05</v>
      </c>
      <c r="BW25" s="9">
        <f>-10*(H25+J25+I24+I26+(J25-I25)/IF((COLUMN(I25)-potaxis)*2+1,(COLUMN(I25)-potaxis)*2+1,1)+(I25-H25)/((COLUMN(I25)-potaxis)*2-1)-4*I25)</f>
        <v>3.308936271650964E-05</v>
      </c>
      <c r="BX25" s="9">
        <f>-10*(I25+K25+J24+J26+(K25-J25)/IF((COLUMN(J25)-potaxis)*2+1,(COLUMN(J25)-potaxis)*2+1,1)+(J25-I25)/((COLUMN(J25)-potaxis)*2-1)-4*J25)</f>
        <v>2.4975307582053574E-05</v>
      </c>
      <c r="BY25" s="9">
        <f>-10*(J25+L25+K24+K26+(L25-K25)/IF((COLUMN(K25)-potaxis)*2+1,(COLUMN(K25)-potaxis)*2+1,1)+(K25-J25)/((COLUMN(K25)-potaxis)*2-1)-4*K25)</f>
        <v>1.8621359032522378E-05</v>
      </c>
      <c r="BZ25" s="9">
        <f>-10*(K25+M25+L24+L26+(M25-L25)/IF((COLUMN(L25)-potaxis)*2+1,(COLUMN(L25)-potaxis)*2+1,1)+(L25-K25)/((COLUMN(L25)-potaxis)*2-1)-4*L25)</f>
        <v>1.5097430718924443E-05</v>
      </c>
      <c r="CA25" s="9">
        <f>-10*(L25+N25+M24+M26+(N25-M25)/IF((COLUMN(M25)-potaxis)*2+1,(COLUMN(M25)-potaxis)*2+1,1)+(M25-L25)/((COLUMN(M25)-potaxis)*2-1)-4*M25)</f>
        <v>1.478073812677394E-05</v>
      </c>
      <c r="CB25" s="9">
        <f>-10*(M25+O25+N24+N26+(O25-N25)/IF((COLUMN(N25)-potaxis)*2+1,(COLUMN(N25)-potaxis)*2+1,1)+(N25-M25)/((COLUMN(N25)-potaxis)*2-1)-4*N25)</f>
        <v>1.3083722478768323E-05</v>
      </c>
      <c r="CC25" s="9">
        <f>-10*(N25+P25+O24+O26+(P25-O25)/IF((COLUMN(O25)-potaxis)*2+1,(COLUMN(O25)-potaxis)*2+1,1)+(O25-N25)/((COLUMN(O25)-potaxis)*2-1)-4*O25)</f>
        <v>7.672014135096106E-06</v>
      </c>
      <c r="CD25" s="9">
        <f>-10*(O25+Q25+P24+P26+(Q25-P25)/IF((COLUMN(P25)-potaxis)*2+1,(COLUMN(P25)-potaxis)*2+1,1)+(P25-O25)/((COLUMN(P25)-potaxis)*2-1)-4*P25)</f>
        <v>-4.12153013940042E-06</v>
      </c>
      <c r="CE25" s="9">
        <f>-10*(P25+R25+Q24+Q26+(R25-Q25)/IF((COLUMN(Q25)-potaxis)*2+1,(COLUMN(Q25)-potaxis)*2+1,1)+(Q25-P25)/((COLUMN(Q25)-potaxis)*2-1)-4*Q25)</f>
        <v>-9.949379972340466E-05</v>
      </c>
      <c r="CF25" s="42">
        <f>OFFSET(CF25,0,2*(rhoaxis-COLUMN(CF25)))</f>
        <v>-9.949379972340466E-05</v>
      </c>
      <c r="CG25" s="9">
        <f>OFFSET(CG25,0,2*(rhoaxis-COLUMN(CG25)))</f>
        <v>-4.12153013940042E-06</v>
      </c>
      <c r="CH25" s="9">
        <f>OFFSET(CH25,0,2*(rhoaxis-COLUMN(CH25)))</f>
        <v>7.672014135096106E-06</v>
      </c>
      <c r="CI25" s="9">
        <f>OFFSET(CI25,0,2*(rhoaxis-COLUMN(CI25)))</f>
        <v>1.3083722478768323E-05</v>
      </c>
      <c r="CJ25" s="9">
        <f>OFFSET(CJ25,0,2*(rhoaxis-COLUMN(CJ25)))</f>
        <v>1.478073812677394E-05</v>
      </c>
      <c r="CK25" s="9">
        <f>OFFSET(CK25,0,2*(rhoaxis-COLUMN(CK25)))</f>
        <v>1.5097430718924443E-05</v>
      </c>
      <c r="CL25" s="9">
        <f>OFFSET(CL25,0,2*(rhoaxis-COLUMN(CL25)))</f>
        <v>1.8621359032522378E-05</v>
      </c>
      <c r="CM25" s="9">
        <f>OFFSET(CM25,0,2*(rhoaxis-COLUMN(CM25)))</f>
        <v>2.4975307582053574E-05</v>
      </c>
      <c r="CN25" s="9">
        <f>OFFSET(CN25,0,2*(rhoaxis-COLUMN(CN25)))</f>
        <v>3.308936271650964E-05</v>
      </c>
      <c r="CO25" s="9">
        <f>OFFSET(CO25,0,2*(rhoaxis-COLUMN(CO25)))</f>
        <v>4.206480078039476E-05</v>
      </c>
      <c r="CP25" s="9">
        <f>OFFSET(CP25,0,2*(rhoaxis-COLUMN(CP25)))</f>
        <v>5.1340063222937715E-05</v>
      </c>
      <c r="CQ25" s="9">
        <f>OFFSET(CQ25,0,2*(rhoaxis-COLUMN(CQ25)))</f>
        <v>6.0845621980831766E-05</v>
      </c>
      <c r="CR25" s="9">
        <f>OFFSET(CR25,0,2*(rhoaxis-COLUMN(CR25)))</f>
        <v>7.130229006335753E-05</v>
      </c>
      <c r="CS25" s="9">
        <f>OFFSET(CS25,0,2*(rhoaxis-COLUMN(CS25)))</f>
        <v>-29.106587115749512</v>
      </c>
      <c r="CT25" s="9">
        <f>OFFSET(CT25,0,2*(rhoaxis-COLUMN(CT25)))</f>
        <v>-1.4188215977503131E-44</v>
      </c>
      <c r="CX25" s="37">
        <f>BQ25/10*CX$38</f>
        <v>-2.057291316737954E-44</v>
      </c>
      <c r="CY25" s="37">
        <f>BR25/10*CY$38</f>
        <v>-39.29389260626184</v>
      </c>
      <c r="CZ25" s="37">
        <f>BS25/10*CZ$38</f>
        <v>8.912786257919691E-05</v>
      </c>
      <c r="DA25" s="37">
        <f>BT25/10*DA$38</f>
        <v>6.997246527795653E-05</v>
      </c>
      <c r="DB25" s="37">
        <f>BU25/10*DB$38</f>
        <v>5.39070663840846E-05</v>
      </c>
      <c r="DC25" s="37">
        <f>BV25/10*DC$38</f>
        <v>3.9961560741375024E-05</v>
      </c>
      <c r="DD25" s="37">
        <f>BW25/10*DD$38</f>
        <v>2.8125958309033194E-05</v>
      </c>
      <c r="DE25" s="37">
        <f>BX25/10*DE$38</f>
        <v>1.873148068654018E-05</v>
      </c>
      <c r="DF25" s="37">
        <f>BY25/10*DF$38</f>
        <v>1.2103883371139545E-05</v>
      </c>
      <c r="DG25" s="37">
        <f>BZ25/10*DG$38</f>
        <v>8.303586895408444E-06</v>
      </c>
      <c r="DH25" s="37">
        <f>CA25/10*DH$38</f>
        <v>6.651332157048273E-06</v>
      </c>
      <c r="DI25" s="37">
        <f>CB25/10*DI$38</f>
        <v>4.579302867568913E-06</v>
      </c>
      <c r="DJ25" s="37">
        <f>CC25/10*DJ$38</f>
        <v>1.9180035337740264E-06</v>
      </c>
      <c r="DK25" s="37">
        <f>CD25/10*DK$38</f>
        <v>-6.18229520910063E-07</v>
      </c>
      <c r="DL25" s="37">
        <f>CE25/10*DL$38</f>
        <v>-4.974689986170233E-06</v>
      </c>
      <c r="DM25" s="15">
        <f>CF25/10*DM$38</f>
        <v>-4.974689986170233E-06</v>
      </c>
      <c r="DN25" s="37">
        <f>CG25/10*DN$38</f>
        <v>-6.18229520910063E-07</v>
      </c>
      <c r="DO25" s="37">
        <f>CH25/10*DO$38</f>
        <v>1.9180035337740264E-06</v>
      </c>
      <c r="DP25" s="37">
        <f>CI25/10*DP$38</f>
        <v>4.579302867568913E-06</v>
      </c>
      <c r="DQ25" s="37">
        <f>CJ25/10*DQ$38</f>
        <v>6.651332157048273E-06</v>
      </c>
      <c r="DR25" s="37">
        <f>CK25/10*DR$38</f>
        <v>8.303586895408444E-06</v>
      </c>
      <c r="DS25" s="37">
        <f>CL25/10*DS$38</f>
        <v>1.2103883371139545E-05</v>
      </c>
      <c r="DT25" s="37">
        <f>CM25/10*DT$38</f>
        <v>1.873148068654018E-05</v>
      </c>
      <c r="DU25" s="37">
        <f>CN25/10*DU$38</f>
        <v>2.8125958309033194E-05</v>
      </c>
      <c r="DV25" s="37">
        <f>CO25/10*DV$38</f>
        <v>3.9961560741375024E-05</v>
      </c>
      <c r="DW25" s="37">
        <f>CP25/10*DW$38</f>
        <v>5.39070663840846E-05</v>
      </c>
      <c r="DX25" s="37">
        <f>CQ25/10*DX$38</f>
        <v>6.997246527795653E-05</v>
      </c>
      <c r="DY25" s="37">
        <f>CR25/10*DY$38</f>
        <v>8.912786257919691E-05</v>
      </c>
      <c r="DZ25" s="37">
        <f>CS25/10*DZ$38</f>
        <v>-39.29389260626184</v>
      </c>
      <c r="EA25" s="37">
        <f>CT25/10*EA$38</f>
        <v>-2.057291316737954E-44</v>
      </c>
    </row>
    <row r="26" spans="2:131" ht="19.5" customHeight="1">
      <c r="B26" s="44">
        <f>C26</f>
        <v>1.0898497945329431E-46</v>
      </c>
      <c r="C26" s="13">
        <f>IF(gate,(B26+D26+C25+C27+(D26-C26)/IF((COLUMN(C26)-potaxis)*2+1,(COLUMN(C26)-potaxis)*2+1,1)+(C26-B26)/((COLUMN(C26)-potaxis)*2-1))*gam4-C26*gamm1,0)</f>
        <v>5.8297545304619926E-46</v>
      </c>
      <c r="D26" s="40">
        <v>0</v>
      </c>
      <c r="E26" s="13">
        <f>IF(gate,(D26+F26+E25+E27+(F26-E26)/IF((COLUMN(E26)-potaxis)*2+1,(COLUMN(E26)-potaxis)*2+1,1)+(E26-D26)/((COLUMN(E26)-potaxis)*2-1))*gam4-E26*gamm1,0)</f>
        <v>2.6754000170180467</v>
      </c>
      <c r="F26" s="13">
        <f>IF(gate,(E26+G26+F25+F27+(G26-F26)/IF((COLUMN(F26)-potaxis)*2+1,(COLUMN(F26)-potaxis)*2+1,1)+(F26-E26)/((COLUMN(F26)-potaxis)*2-1))*gam4-F26*gamm1,0)</f>
        <v>5.5585345778714865</v>
      </c>
      <c r="G26" s="13">
        <f>IF(gate,(F26+H26+G25+G27+(H26-G26)/IF((COLUMN(G26)-potaxis)*2+1,(COLUMN(G26)-potaxis)*2+1,1)+(G26-F26)/((COLUMN(G26)-potaxis)*2-1))*gam4-G26*gamm1,0)</f>
        <v>8.683416912830245</v>
      </c>
      <c r="H26" s="13">
        <f>IF(gate,(G26+I26+H25+H27+(I26-H26)/IF((COLUMN(H26)-potaxis)*2+1,(COLUMN(H26)-potaxis)*2+1,1)+(H26-G26)/((COLUMN(H26)-potaxis)*2-1))*gam4-H26*gamm1,0)</f>
        <v>12.09880198179546</v>
      </c>
      <c r="I26" s="13">
        <f>IF(gate,(H26+J26+I25+I27+(J26-I26)/IF((COLUMN(I26)-potaxis)*2+1,(COLUMN(I26)-potaxis)*2+1,1)+(I26-H26)/((COLUMN(I26)-potaxis)*2-1))*gam4-I26*gamm1,0)</f>
        <v>15.860502336707981</v>
      </c>
      <c r="J26" s="13">
        <f>IF(gate,(I26+K26+J25+J27+(K26-J26)/IF((COLUMN(J26)-potaxis)*2+1,(COLUMN(J26)-potaxis)*2+1,1)+(J26-I26)/((COLUMN(J26)-potaxis)*2-1))*gam4-J26*gamm1,0)</f>
        <v>20.02099514474134</v>
      </c>
      <c r="K26" s="13">
        <f>IF(gate,(J26+L26+K25+K27+(L26-K26)/IF((COLUMN(K26)-potaxis)*2+1,(COLUMN(K26)-potaxis)*2+1,1)+(K26-J26)/((COLUMN(K26)-potaxis)*2-1))*gam4-K26*gamm1,0)</f>
        <v>24.611733332528765</v>
      </c>
      <c r="L26" s="13">
        <f>IF(gate,(K26+M26+L25+L27+(M26-L26)/IF((COLUMN(L26)-potaxis)*2+1,(COLUMN(L26)-potaxis)*2+1,1)+(L26-K26)/((COLUMN(L26)-potaxis)*2-1))*gam4-L26*gamm1,0)</f>
        <v>29.60988790324298</v>
      </c>
      <c r="M26" s="13">
        <f>IF(gate,(L26+N26+M25+M27+(N26-M26)/IF((COLUMN(M26)-potaxis)*2+1,(COLUMN(M26)-potaxis)*2+1,1)+(M26-L26)/((COLUMN(M26)-potaxis)*2-1))*gam4-M26*gamm1,0)</f>
        <v>34.87914599329933</v>
      </c>
      <c r="N26" s="13">
        <f>IF(gate,(M26+O26+N25+N27+(O26-N26)/IF((COLUMN(N26)-potaxis)*2+1,(COLUMN(N26)-potaxis)*2+1,1)+(N26-M26)/((COLUMN(N26)-potaxis)*2-1))*gam4-N26*gamm1,0)</f>
        <v>40.08257406475327</v>
      </c>
      <c r="O26" s="13">
        <f>IF(gate,(N26+P26+O25+O27+(P26-O26)/IF((COLUMN(O26)-potaxis)*2+1,(COLUMN(O26)-potaxis)*2+1,1)+(O26-N26)/((COLUMN(O26)-potaxis)*2-1))*gam4-O26*gamm1,0)</f>
        <v>44.61978294853743</v>
      </c>
      <c r="P26" s="13">
        <f>IF(gate,(O26+Q26+P25+P27+(Q26-P26)/IF((COLUMN(P26)-potaxis)*2+1,(COLUMN(P26)-potaxis)*2+1,1)+(P26-O26)/((COLUMN(P26)-potaxis)*2-1))*gam4-P26*gamm1,0)</f>
        <v>47.80561838577556</v>
      </c>
      <c r="Q26" s="13">
        <f>IF(gate,(P26+R26+Q25+Q27+(R26-Q26)/IF((COLUMN(Q26)-potaxis)*2+1,(COLUMN(Q26)-potaxis)*2+1,1)+(Q26-P26)/((COLUMN(Q26)-potaxis)*2-1))*gam4-Q26*gamm1,0)</f>
        <v>49.74066981898328</v>
      </c>
      <c r="R26" s="35">
        <f>OFFSET(R26,0,2*(potaxis-COLUMN(R26)))</f>
        <v>49.740671730557835</v>
      </c>
      <c r="S26" s="13">
        <f>OFFSET(S26,0,2*(potaxis-COLUMN(S26)))</f>
        <v>47.80561838577556</v>
      </c>
      <c r="T26" s="13">
        <f>OFFSET(T26,0,2*(potaxis-COLUMN(T26)))</f>
        <v>44.61978294853743</v>
      </c>
      <c r="U26" s="13">
        <f>OFFSET(U26,0,2*(potaxis-COLUMN(U26)))</f>
        <v>40.08257406475327</v>
      </c>
      <c r="V26" s="13">
        <f>OFFSET(V26,0,2*(potaxis-COLUMN(V26)))</f>
        <v>34.87914599329933</v>
      </c>
      <c r="W26" s="13">
        <f>OFFSET(W26,0,2*(potaxis-COLUMN(W26)))</f>
        <v>29.60988790324298</v>
      </c>
      <c r="X26" s="13">
        <f>OFFSET(X26,0,2*(potaxis-COLUMN(X26)))</f>
        <v>24.611733332528765</v>
      </c>
      <c r="Y26" s="13">
        <f>OFFSET(Y26,0,2*(potaxis-COLUMN(Y26)))</f>
        <v>20.02099514474134</v>
      </c>
      <c r="Z26" s="13">
        <f>OFFSET(Z26,0,2*(potaxis-COLUMN(Z26)))</f>
        <v>15.860502336707981</v>
      </c>
      <c r="AA26" s="13">
        <f>OFFSET(AA26,0,2*(potaxis-COLUMN(AA26)))</f>
        <v>12.09880198179546</v>
      </c>
      <c r="AB26" s="13">
        <f>OFFSET(AB26,0,2*(potaxis-COLUMN(AB26)))</f>
        <v>8.683416912830245</v>
      </c>
      <c r="AC26" s="13">
        <f>OFFSET(AC26,0,2*(potaxis-COLUMN(AC26)))</f>
        <v>5.5585345778714865</v>
      </c>
      <c r="AD26" s="13">
        <f>OFFSET(AD26,0,2*(potaxis-COLUMN(AD26)))</f>
        <v>2.6754000170180467</v>
      </c>
      <c r="AE26" s="13">
        <f>OFFSET(AE26,0,2*(potaxis-COLUMN(AE26)))</f>
        <v>0</v>
      </c>
      <c r="AF26" s="13">
        <f>OFFSET(AF26,0,2*(potaxis-COLUMN(AF26)))</f>
        <v>5.8297545304619926E-46</v>
      </c>
      <c r="AG26" s="44">
        <f>AF26</f>
        <v>5.8297545304619926E-46</v>
      </c>
      <c r="AJ26" s="17">
        <f>SQRT(('Laplace-rot'!D26-'Laplace-rot'!B26)^2+('Laplace-rot'!C27-'Laplace-rot'!C25)^2)</f>
        <v>3.3998753612714434E-46</v>
      </c>
      <c r="AK26" s="17">
        <f>SQRT(('Laplace-rot'!E26-'Laplace-rot'!C26)^2+('Laplace-rot'!D27-'Laplace-rot'!D25)^2)</f>
        <v>2.6754000170180467</v>
      </c>
      <c r="AL26" s="17">
        <f>SQRT(('Laplace-rot'!F26-'Laplace-rot'!D26)^2+('Laplace-rot'!E27-'Laplace-rot'!E25)^2)</f>
        <v>5.600959233939127</v>
      </c>
      <c r="AM26" s="17">
        <f>SQRT(('Laplace-rot'!G26-'Laplace-rot'!E26)^2+('Laplace-rot'!F27-'Laplace-rot'!F25)^2)</f>
        <v>6.180797411732074</v>
      </c>
      <c r="AN26" s="17">
        <f>SQRT(('Laplace-rot'!H26-'Laplace-rot'!F26)^2+('Laplace-rot'!G27-'Laplace-rot'!G25)^2)</f>
        <v>6.941257956490023</v>
      </c>
      <c r="AO26" s="17">
        <f>SQRT(('Laplace-rot'!I26-'Laplace-rot'!G26)^2+('Laplace-rot'!H27-'Laplace-rot'!H25)^2)</f>
        <v>7.926185626586307</v>
      </c>
      <c r="AP26" s="17">
        <f>SQRT(('Laplace-rot'!J26-'Laplace-rot'!H26)^2+('Laplace-rot'!I27-'Laplace-rot'!I25)^2)</f>
        <v>9.181173316210618</v>
      </c>
      <c r="AQ26" s="17">
        <f>SQRT(('Laplace-rot'!K26-'Laplace-rot'!I26)^2+('Laplace-rot'!J27-'Laplace-rot'!J25)^2)</f>
        <v>10.754465036192101</v>
      </c>
      <c r="AR26" s="17">
        <f>SQRT(('Laplace-rot'!L26-'Laplace-rot'!J26)^2+('Laplace-rot'!K27-'Laplace-rot'!K25)^2)</f>
        <v>12.691862369172128</v>
      </c>
      <c r="AS26" s="17">
        <f>SQRT(('Laplace-rot'!M26-'Laplace-rot'!K26)^2+('Laplace-rot'!L27-'Laplace-rot'!L25)^2)</f>
        <v>15.019431367696878</v>
      </c>
      <c r="AT26" s="17">
        <f>SQRT(('Laplace-rot'!N26-'Laplace-rot'!L26)^2+('Laplace-rot'!M27-'Laplace-rot'!M25)^2)</f>
        <v>17.698838616516433</v>
      </c>
      <c r="AU26" s="17">
        <f>SQRT(('Laplace-rot'!O26-'Laplace-rot'!M26)^2+('Laplace-rot'!N27-'Laplace-rot'!N25)^2)</f>
        <v>20.523243886786904</v>
      </c>
      <c r="AV26" s="17">
        <f>SQRT(('Laplace-rot'!P26-'Laplace-rot'!N26)^2+('Laplace-rot'!O27-'Laplace-rot'!O25)^2)</f>
        <v>22.915156062169714</v>
      </c>
      <c r="AW26" s="17">
        <f>SQRT(('Laplace-rot'!Q26-'Laplace-rot'!O26)^2+('Laplace-rot'!P27-'Laplace-rot'!P25)^2)</f>
        <v>23.9222530366786</v>
      </c>
      <c r="AX26" s="17">
        <f>SQRT(('Laplace-rot'!R26-'Laplace-rot'!P26)^2+('Laplace-rot'!Q27-'Laplace-rot'!Q25)^2)</f>
        <v>24.21255392430182</v>
      </c>
      <c r="AY26" s="17">
        <f>SQRT(('Laplace-rot'!S26-'Laplace-rot'!Q26)^2+('Laplace-rot'!R27-'Laplace-rot'!R25)^2)</f>
        <v>24.212553713621666</v>
      </c>
      <c r="AZ26" s="17">
        <f>SQRT(('Laplace-rot'!T26-'Laplace-rot'!R26)^2+('Laplace-rot'!S27-'Laplace-rot'!S25)^2)</f>
        <v>23.922253445877466</v>
      </c>
      <c r="BA26" s="17">
        <f>SQRT(('Laplace-rot'!U26-'Laplace-rot'!S26)^2+('Laplace-rot'!T27-'Laplace-rot'!T25)^2)</f>
        <v>22.915156062169714</v>
      </c>
      <c r="BB26" s="17">
        <f>SQRT(('Laplace-rot'!V26-'Laplace-rot'!T26)^2+('Laplace-rot'!U27-'Laplace-rot'!U25)^2)</f>
        <v>20.523243886786904</v>
      </c>
      <c r="BC26" s="17">
        <f>SQRT(('Laplace-rot'!W26-'Laplace-rot'!U26)^2+('Laplace-rot'!V27-'Laplace-rot'!V25)^2)</f>
        <v>17.698838616516433</v>
      </c>
      <c r="BD26" s="17">
        <f>SQRT(('Laplace-rot'!X26-'Laplace-rot'!V26)^2+('Laplace-rot'!W27-'Laplace-rot'!W25)^2)</f>
        <v>15.019431367696878</v>
      </c>
      <c r="BE26" s="17">
        <f>SQRT(('Laplace-rot'!Z26-'Laplace-rot'!W26)^2+('Laplace-rot'!X27-'Laplace-rot'!X25)^2)</f>
        <v>16.06804622601028</v>
      </c>
      <c r="BF26" s="17">
        <f>SQRT(('Laplace-rot'!AA26-'Laplace-rot'!X26)^2+('Laplace-rot'!Z27-'Laplace-rot'!Z25)^2)</f>
        <v>13.345645354925171</v>
      </c>
      <c r="BG26" s="17">
        <f>SQRT(('Laplace-rot'!AB26-'Laplace-rot'!Z26)^2+('Laplace-rot'!AA27-'Laplace-rot'!AA25)^2)</f>
        <v>7.926185626586307</v>
      </c>
      <c r="BH26" s="17">
        <f>SQRT(('Laplace-rot'!AC26-'Laplace-rot'!AA26)^2+('Laplace-rot'!AB27-'Laplace-rot'!AB25)^2)</f>
        <v>6.941257956490023</v>
      </c>
      <c r="BI26" s="17">
        <f>SQRT(('Laplace-rot'!AD26-'Laplace-rot'!AB26)^2+('Laplace-rot'!AC27-'Laplace-rot'!AC25)^2)</f>
        <v>6.180797411732074</v>
      </c>
      <c r="BJ26" s="17">
        <f>SQRT(('Laplace-rot'!AE26-'Laplace-rot'!AC26)^2+('Laplace-rot'!AD27-'Laplace-rot'!AD25)^2)</f>
        <v>5.600959233939127</v>
      </c>
      <c r="BK26" s="17">
        <f>SQRT(('Laplace-rot'!AF26-'Laplace-rot'!AD26)^2+('Laplace-rot'!AE27-'Laplace-rot'!AE25)^2)</f>
        <v>2.6754000170180467</v>
      </c>
      <c r="BL26" s="17">
        <f>SQRT(('Laplace-rot'!AG26-'Laplace-rot'!AE26)^2+('Laplace-rot'!AF27-'Laplace-rot'!AF25)^2)</f>
        <v>6.66013646879546E-46</v>
      </c>
      <c r="BQ26" s="9">
        <f>-10*(B26+D26+C25+C27+(D26-C26)/IF((COLUMN(C26)-potaxis)*2+1,(COLUMN(C26)-potaxis)*2+1,1)+(C26-B26)/((COLUMN(C26)-potaxis)*2-1)-4*C26)</f>
        <v>1.807273769708663E-44</v>
      </c>
      <c r="BR26" s="9">
        <f>-10*(C26+E26+D25+D27+(E26-D26)/IF((COLUMN(D26)-potaxis)*2+1,(COLUMN(D26)-potaxis)*2+1,1)+(D26-C26)/((COLUMN(D26)-potaxis)*2-1)-4*D26)</f>
        <v>-25.725000163635062</v>
      </c>
      <c r="BS26" s="9">
        <f>-10*(D26+F26+E25+E27+(F26-E26)/IF((COLUMN(E26)-potaxis)*2+1,(COLUMN(E26)-potaxis)*2+1,1)+(E26-D26)/((COLUMN(E26)-potaxis)*2-1)-4*E26)</f>
        <v>-5.9395099061276824E-05</v>
      </c>
      <c r="BT26" s="9">
        <f>-10*(E26+G26+F25+F27+(G26-F26)/IF((COLUMN(F26)-potaxis)*2+1,(COLUMN(F26)-potaxis)*2+1,1)+(F26-E26)/((COLUMN(F26)-potaxis)*2-1)-4*F26)</f>
        <v>1.3073993549994611E-05</v>
      </c>
      <c r="BU26" s="9">
        <f>-10*(F26+H26+G25+G27+(H26-G26)/IF((COLUMN(G26)-potaxis)*2+1,(COLUMN(G26)-potaxis)*2+1,1)+(G26-F26)/((COLUMN(G26)-potaxis)*2-1)-4*G26)</f>
        <v>3.470690558060596E-05</v>
      </c>
      <c r="BV26" s="9">
        <f>-10*(G26+I26+H25+H27+(I26-H26)/IF((COLUMN(H26)-potaxis)*2+1,(COLUMN(H26)-potaxis)*2+1,1)+(H26-G26)/((COLUMN(H26)-potaxis)*2-1)-4*H26)</f>
        <v>4.936665646937399E-05</v>
      </c>
      <c r="BW26" s="9">
        <f>-10*(H26+J26+I25+I27+(J26-I26)/IF((COLUMN(I26)-potaxis)*2+1,(COLUMN(I26)-potaxis)*2+1,1)+(I26-H26)/((COLUMN(I26)-potaxis)*2-1)-4*I26)</f>
        <v>5.886877396221735E-05</v>
      </c>
      <c r="BX26" s="9">
        <f>-10*(I26+K26+J25+J27+(K26-J26)/IF((COLUMN(J26)-potaxis)*2+1,(COLUMN(J26)-potaxis)*2+1,1)+(J26-I26)/((COLUMN(J26)-potaxis)*2-1)-4*J26)</f>
        <v>6.432825358615446E-05</v>
      </c>
      <c r="BY26" s="9">
        <f>-10*(J26+L26+K25+K27+(L26-K26)/IF((COLUMN(K26)-potaxis)*2+1,(COLUMN(K26)-potaxis)*2+1,1)+(K26-J26)/((COLUMN(K26)-potaxis)*2-1)-4*K26)</f>
        <v>6.651043563010717E-05</v>
      </c>
      <c r="BZ26" s="9">
        <f>-10*(K26+M26+L25+L27+(M26-L26)/IF((COLUMN(L26)-potaxis)*2+1,(COLUMN(L26)-potaxis)*2+1,1)+(L26-K26)/((COLUMN(L26)-potaxis)*2-1)-4*L26)</f>
        <v>6.599833255904741E-05</v>
      </c>
      <c r="CA26" s="9">
        <f>-10*(L26+N26+M25+M27+(N26-M26)/IF((COLUMN(M26)-potaxis)*2+1,(COLUMN(M26)-potaxis)*2+1,1)+(M26-L26)/((COLUMN(M26)-potaxis)*2-1)-4*M26)</f>
        <v>6.349560692342493E-05</v>
      </c>
      <c r="CB26" s="9">
        <f>-10*(M26+O26+N25+N27+(O26-N26)/IF((COLUMN(N26)-potaxis)*2+1,(COLUMN(N26)-potaxis)*2+1,1)+(N26-M26)/((COLUMN(N26)-potaxis)*2-1)-4*N26)</f>
        <v>6.051221703273768E-05</v>
      </c>
      <c r="CC26" s="9">
        <f>-10*(N26+P26+O25+O27+(P26-O26)/IF((COLUMN(O26)-potaxis)*2+1,(COLUMN(O26)-potaxis)*2+1,1)+(O26-N26)/((COLUMN(O26)-potaxis)*2-1)-4*O26)</f>
        <v>6.0435512523326906E-05</v>
      </c>
      <c r="CD26" s="9">
        <f>-10*(O26+Q26+P25+P27+(Q26-P26)/IF((COLUMN(P26)-potaxis)*2+1,(COLUMN(P26)-potaxis)*2+1,1)+(P26-O26)/((COLUMN(P26)-potaxis)*2-1)-4*P26)</f>
        <v>6.685727527155905E-05</v>
      </c>
      <c r="CE26" s="9">
        <f>-10*(P26+R26+Q25+Q27+(R26-Q26)/IF((COLUMN(Q26)-potaxis)*2+1,(COLUMN(Q26)-potaxis)*2+1,1)+(Q26-P26)/((COLUMN(Q26)-potaxis)*2-1)-4*Q26)</f>
        <v>3.322059740185068E-05</v>
      </c>
      <c r="CF26" s="42">
        <f>OFFSET(CF26,0,2*(rhoaxis-COLUMN(CF26)))</f>
        <v>3.322059740185068E-05</v>
      </c>
      <c r="CG26" s="9">
        <f>OFFSET(CG26,0,2*(rhoaxis-COLUMN(CG26)))</f>
        <v>6.685727527155905E-05</v>
      </c>
      <c r="CH26" s="9">
        <f>OFFSET(CH26,0,2*(rhoaxis-COLUMN(CH26)))</f>
        <v>6.0435512523326906E-05</v>
      </c>
      <c r="CI26" s="9">
        <f>OFFSET(CI26,0,2*(rhoaxis-COLUMN(CI26)))</f>
        <v>6.051221703273768E-05</v>
      </c>
      <c r="CJ26" s="9">
        <f>OFFSET(CJ26,0,2*(rhoaxis-COLUMN(CJ26)))</f>
        <v>6.349560692342493E-05</v>
      </c>
      <c r="CK26" s="9">
        <f>OFFSET(CK26,0,2*(rhoaxis-COLUMN(CK26)))</f>
        <v>6.599833255904741E-05</v>
      </c>
      <c r="CL26" s="9">
        <f>OFFSET(CL26,0,2*(rhoaxis-COLUMN(CL26)))</f>
        <v>6.651043563010717E-05</v>
      </c>
      <c r="CM26" s="9">
        <f>OFFSET(CM26,0,2*(rhoaxis-COLUMN(CM26)))</f>
        <v>6.432825358615446E-05</v>
      </c>
      <c r="CN26" s="9">
        <f>OFFSET(CN26,0,2*(rhoaxis-COLUMN(CN26)))</f>
        <v>5.886877396221735E-05</v>
      </c>
      <c r="CO26" s="9">
        <f>OFFSET(CO26,0,2*(rhoaxis-COLUMN(CO26)))</f>
        <v>4.936665646937399E-05</v>
      </c>
      <c r="CP26" s="9">
        <f>OFFSET(CP26,0,2*(rhoaxis-COLUMN(CP26)))</f>
        <v>3.470690558060596E-05</v>
      </c>
      <c r="CQ26" s="9">
        <f>OFFSET(CQ26,0,2*(rhoaxis-COLUMN(CQ26)))</f>
        <v>1.3073993549994611E-05</v>
      </c>
      <c r="CR26" s="9">
        <f>OFFSET(CR26,0,2*(rhoaxis-COLUMN(CR26)))</f>
        <v>-5.9395099061276824E-05</v>
      </c>
      <c r="CS26" s="9">
        <f>OFFSET(CS26,0,2*(rhoaxis-COLUMN(CS26)))</f>
        <v>-25.725000163635062</v>
      </c>
      <c r="CT26" s="9">
        <f>OFFSET(CT26,0,2*(rhoaxis-COLUMN(CT26)))</f>
        <v>1.807273769708663E-44</v>
      </c>
      <c r="CX26" s="37">
        <f>BQ26/10*CX$38</f>
        <v>2.620546966077561E-44</v>
      </c>
      <c r="CY26" s="37">
        <f>BR26/10*CY$38</f>
        <v>-34.72875022090734</v>
      </c>
      <c r="CZ26" s="37">
        <f>BS26/10*CZ$38</f>
        <v>-7.424387382659603E-05</v>
      </c>
      <c r="DA26" s="37">
        <f>BT26/10*DA$38</f>
        <v>1.5035092582493803E-05</v>
      </c>
      <c r="DB26" s="37">
        <f>BU26/10*DB$38</f>
        <v>3.644225085963626E-05</v>
      </c>
      <c r="DC26" s="37">
        <f>BV26/10*DC$38</f>
        <v>4.689832364590529E-05</v>
      </c>
      <c r="DD26" s="37">
        <f>BW26/10*DD$38</f>
        <v>5.0038457867884745E-05</v>
      </c>
      <c r="DE26" s="37">
        <f>BX26/10*DE$38</f>
        <v>4.8246190189615845E-05</v>
      </c>
      <c r="DF26" s="37">
        <f>BY26/10*DF$38</f>
        <v>4.323178315956966E-05</v>
      </c>
      <c r="DG26" s="37">
        <f>BZ26/10*DG$38</f>
        <v>3.629908290747608E-05</v>
      </c>
      <c r="DH26" s="37">
        <f>CA26/10*DH$38</f>
        <v>2.857302311554122E-05</v>
      </c>
      <c r="DI26" s="37">
        <f>CB26/10*DI$38</f>
        <v>2.1179275961458188E-05</v>
      </c>
      <c r="DJ26" s="37">
        <f>CC26/10*DJ$38</f>
        <v>1.5108878130831727E-05</v>
      </c>
      <c r="DK26" s="37">
        <f>CD26/10*DK$38</f>
        <v>1.0028591290733857E-05</v>
      </c>
      <c r="DL26" s="37">
        <f>CE26/10*DL$38</f>
        <v>1.6610298700925341E-06</v>
      </c>
      <c r="DM26" s="15">
        <f>CF26/10*DM$38</f>
        <v>1.6610298700925341E-06</v>
      </c>
      <c r="DN26" s="37">
        <f>CG26/10*DN$38</f>
        <v>1.0028591290733857E-05</v>
      </c>
      <c r="DO26" s="37">
        <f>CH26/10*DO$38</f>
        <v>1.5108878130831727E-05</v>
      </c>
      <c r="DP26" s="37">
        <f>CI26/10*DP$38</f>
        <v>2.1179275961458188E-05</v>
      </c>
      <c r="DQ26" s="37">
        <f>CJ26/10*DQ$38</f>
        <v>2.857302311554122E-05</v>
      </c>
      <c r="DR26" s="37">
        <f>CK26/10*DR$38</f>
        <v>3.629908290747608E-05</v>
      </c>
      <c r="DS26" s="37">
        <f>CL26/10*DS$38</f>
        <v>4.323178315956966E-05</v>
      </c>
      <c r="DT26" s="37">
        <f>CM26/10*DT$38</f>
        <v>4.8246190189615845E-05</v>
      </c>
      <c r="DU26" s="37">
        <f>CN26/10*DU$38</f>
        <v>5.0038457867884745E-05</v>
      </c>
      <c r="DV26" s="37">
        <f>CO26/10*DV$38</f>
        <v>4.689832364590529E-05</v>
      </c>
      <c r="DW26" s="37">
        <f>CP26/10*DW$38</f>
        <v>3.644225085963626E-05</v>
      </c>
      <c r="DX26" s="37">
        <f>CQ26/10*DX$38</f>
        <v>1.5035092582493803E-05</v>
      </c>
      <c r="DY26" s="37">
        <f>CR26/10*DY$38</f>
        <v>-7.424387382659603E-05</v>
      </c>
      <c r="DZ26" s="37">
        <f>CS26/10*DZ$38</f>
        <v>-34.72875022090734</v>
      </c>
      <c r="EA26" s="37">
        <f>CT26/10*EA$38</f>
        <v>2.620546966077561E-44</v>
      </c>
    </row>
    <row r="27" spans="2:131" ht="19.5" customHeight="1">
      <c r="B27" s="44">
        <f>C27</f>
        <v>-4.067658971343763E-47</v>
      </c>
      <c r="C27" s="13">
        <f>IF(gate,(B27+D27+C26+C28+(D27-C27)/IF((COLUMN(C27)-potaxis)*2+1,(COLUMN(C27)-potaxis)*2+1,1)+(C27-B27)/((COLUMN(C27)-potaxis)*2-1))*gam4-C27*gamm1,0)</f>
        <v>4.428796260235405E-47</v>
      </c>
      <c r="D27" s="40">
        <v>0</v>
      </c>
      <c r="E27" s="13">
        <f>IF(gate,(D27+F27+E26+E28+(F27-E27)/IF((COLUMN(E27)-potaxis)*2+1,(COLUMN(E27)-potaxis)*2+1,1)+(E27-D27)/((COLUMN(E27)-potaxis)*2-1))*gam4-E27*gamm1,0)</f>
        <v>2.3390169770294245</v>
      </c>
      <c r="F27" s="13">
        <f>IF(gate,(E27+G27+F26+F28+(G27-F27)/IF((COLUMN(F27)-potaxis)*2+1,(COLUMN(F27)-potaxis)*2+1,1)+(F27-E27)/((COLUMN(F27)-potaxis)*2-1))*gam4-F27*gamm1,0)</f>
        <v>4.843143983583481</v>
      </c>
      <c r="G27" s="13">
        <f>IF(gate,(F27+H27+G26+G28+(H27-G27)/IF((COLUMN(G27)-potaxis)*2+1,(COLUMN(G27)-potaxis)*2+1,1)+(G27-F27)/((COLUMN(G27)-potaxis)*2-1))*gam4-G27*gamm1,0)</f>
        <v>7.5320320065761885</v>
      </c>
      <c r="H27" s="13">
        <f>IF(gate,(G27+I27+H26+H28+(I27-H27)/IF((COLUMN(H27)-potaxis)*2+1,(COLUMN(H27)-potaxis)*2+1,1)+(H27-G27)/((COLUMN(H27)-potaxis)*2-1))*gam4-H27*gamm1,0)</f>
        <v>10.43371382977741</v>
      </c>
      <c r="I27" s="13">
        <f>IF(gate,(H27+J27+I26+I28+(J27-I27)/IF((COLUMN(I27)-potaxis)*2+1,(COLUMN(I27)-potaxis)*2+1,1)+(I27-H27)/((COLUMN(I27)-potaxis)*2-1))*gam4-I27*gamm1,0)</f>
        <v>13.575437892598826</v>
      </c>
      <c r="J27" s="13">
        <f>IF(gate,(I27+K27+J26+J28+(K27-J27)/IF((COLUMN(J27)-potaxis)*2+1,(COLUMN(J27)-potaxis)*2+1,1)+(J27-I27)/((COLUMN(J27)-potaxis)*2-1))*gam4-J27*gamm1,0)</f>
        <v>16.974360639782706</v>
      </c>
      <c r="K27" s="13">
        <f>IF(gate,(J27+L27+K26+K28+(L27-K27)/IF((COLUMN(K27)-potaxis)*2+1,(COLUMN(K27)-potaxis)*2+1,1)+(K27-J27)/((COLUMN(K27)-potaxis)*2-1))*gam4-K27*gamm1,0)</f>
        <v>20.622814939998406</v>
      </c>
      <c r="L27" s="13">
        <f>IF(gate,(K27+M27+L26+L28+(M27-L27)/IF((COLUMN(L27)-potaxis)*2+1,(COLUMN(L27)-potaxis)*2+1,1)+(L27-K27)/((COLUMN(L27)-potaxis)*2-1))*gam4-L27*gamm1,0)</f>
        <v>24.46509524974784</v>
      </c>
      <c r="M27" s="13">
        <f>IF(gate,(L27+N27+M26+M28+(N27-M27)/IF((COLUMN(M27)-potaxis)*2+1,(COLUMN(M27)-potaxis)*2+1,1)+(M27-L27)/((COLUMN(M27)-potaxis)*2-1))*gam4-M27*gamm1,0)</f>
        <v>28.366806669655247</v>
      </c>
      <c r="N27" s="13">
        <f>IF(gate,(M27+O27+N26+N28+(O27-N27)/IF((COLUMN(N27)-potaxis)*2+1,(COLUMN(N27)-potaxis)*2+1,1)+(N27-M27)/((COLUMN(N27)-potaxis)*2-1))*gam4-N27*gamm1,0)</f>
        <v>32.08678201006233</v>
      </c>
      <c r="O27" s="13">
        <f>IF(gate,(N27+P27+O26+O28+(P27-O27)/IF((COLUMN(O27)-potaxis)*2+1,(COLUMN(O27)-potaxis)*2+1,1)+(O27-N27)/((COLUMN(O27)-potaxis)*2-1))*gam4-O27*gamm1,0)</f>
        <v>35.28454782212415</v>
      </c>
      <c r="P27" s="13">
        <f>IF(gate,(O27+Q27+P26+P28+(Q27-P27)/IF((COLUMN(P27)-potaxis)*2+1,(COLUMN(P27)-potaxis)*2+1,1)+(P27-O27)/((COLUMN(P27)-potaxis)*2-1))*gam4-P27*gamm1,0)</f>
        <v>37.629135374297746</v>
      </c>
      <c r="Q27" s="13">
        <f>IF(gate,(P27+R27+Q26+Q28+(R27-Q27)/IF((COLUMN(Q27)-potaxis)*2+1,(COLUMN(Q27)-potaxis)*2+1,1)+(Q27-P27)/((COLUMN(Q27)-potaxis)*2-1))*gam4-Q27*gamm1,0)</f>
        <v>39.124401878681994</v>
      </c>
      <c r="R27" s="35">
        <f>OFFSET(R27,0,2*(potaxis-COLUMN(R27)))</f>
        <v>39.12440589042762</v>
      </c>
      <c r="S27" s="13">
        <f>OFFSET(S27,0,2*(potaxis-COLUMN(S27)))</f>
        <v>37.629135374297746</v>
      </c>
      <c r="T27" s="13">
        <f>OFFSET(T27,0,2*(potaxis-COLUMN(T27)))</f>
        <v>35.28454782212415</v>
      </c>
      <c r="U27" s="13">
        <f>OFFSET(U27,0,2*(potaxis-COLUMN(U27)))</f>
        <v>32.08678201006233</v>
      </c>
      <c r="V27" s="13">
        <f>OFFSET(V27,0,2*(potaxis-COLUMN(V27)))</f>
        <v>28.366806669655247</v>
      </c>
      <c r="W27" s="13">
        <f>OFFSET(W27,0,2*(potaxis-COLUMN(W27)))</f>
        <v>24.46509524974784</v>
      </c>
      <c r="X27" s="13">
        <f>OFFSET(X27,0,2*(potaxis-COLUMN(X27)))</f>
        <v>20.622814939998406</v>
      </c>
      <c r="Y27" s="13">
        <f>OFFSET(Y27,0,2*(potaxis-COLUMN(Y27)))</f>
        <v>16.974360639782706</v>
      </c>
      <c r="Z27" s="13">
        <f>OFFSET(Z27,0,2*(potaxis-COLUMN(Z27)))</f>
        <v>13.575437892598826</v>
      </c>
      <c r="AA27" s="13">
        <f>OFFSET(AA27,0,2*(potaxis-COLUMN(AA27)))</f>
        <v>10.43371382977741</v>
      </c>
      <c r="AB27" s="13">
        <f>OFFSET(AB27,0,2*(potaxis-COLUMN(AB27)))</f>
        <v>7.5320320065761885</v>
      </c>
      <c r="AC27" s="13">
        <f>OFFSET(AC27,0,2*(potaxis-COLUMN(AC27)))</f>
        <v>4.843143983583481</v>
      </c>
      <c r="AD27" s="13">
        <f>OFFSET(AD27,0,2*(potaxis-COLUMN(AD27)))</f>
        <v>2.3390169770294245</v>
      </c>
      <c r="AE27" s="13">
        <f>OFFSET(AE27,0,2*(potaxis-COLUMN(AE27)))</f>
        <v>0</v>
      </c>
      <c r="AF27" s="13">
        <f>OFFSET(AF27,0,2*(potaxis-COLUMN(AF27)))</f>
        <v>4.428796260235405E-47</v>
      </c>
      <c r="AG27" s="44">
        <f>AF27</f>
        <v>4.428796260235405E-47</v>
      </c>
      <c r="AJ27" s="17">
        <f>SQRT(('Laplace-rot'!D27-'Laplace-rot'!B27)^2+('Laplace-rot'!C28-'Laplace-rot'!C26)^2)</f>
        <v>6.015030369435985E-46</v>
      </c>
      <c r="AK27" s="17">
        <f>SQRT(('Laplace-rot'!E27-'Laplace-rot'!C27)^2+('Laplace-rot'!D28-'Laplace-rot'!D26)^2)</f>
        <v>2.3390169770294245</v>
      </c>
      <c r="AL27" s="17">
        <f>SQRT(('Laplace-rot'!F27-'Laplace-rot'!D27)^2+('Laplace-rot'!E28-'Laplace-rot'!E26)^2)</f>
        <v>4.885718082948577</v>
      </c>
      <c r="AM27" s="17">
        <f>SQRT(('Laplace-rot'!G27-'Laplace-rot'!E27)^2+('Laplace-rot'!F28-'Laplace-rot'!F26)^2)</f>
        <v>5.3755641310154045</v>
      </c>
      <c r="AN27" s="17">
        <f>SQRT(('Laplace-rot'!H27-'Laplace-rot'!F27)^2+('Laplace-rot'!G28-'Laplace-rot'!G26)^2)</f>
        <v>6.0257076853011675</v>
      </c>
      <c r="AO27" s="17">
        <f>SQRT(('Laplace-rot'!I27-'Laplace-rot'!G27)^2+('Laplace-rot'!H28-'Laplace-rot'!H26)^2)</f>
        <v>6.862152901940552</v>
      </c>
      <c r="AP27" s="17">
        <f>SQRT(('Laplace-rot'!J27-'Laplace-rot'!H27)^2+('Laplace-rot'!I28-'Laplace-rot'!I26)^2)</f>
        <v>7.9054941586651255</v>
      </c>
      <c r="AQ27" s="17">
        <f>SQRT(('Laplace-rot'!K27-'Laplace-rot'!I27)^2+('Laplace-rot'!J28-'Laplace-rot'!J26)^2)</f>
        <v>9.171678244769039</v>
      </c>
      <c r="AR27" s="17">
        <f>SQRT(('Laplace-rot'!L27-'Laplace-rot'!J27)^2+('Laplace-rot'!K28-'Laplace-rot'!K26)^2)</f>
        <v>10.664540551452365</v>
      </c>
      <c r="AS27" s="17">
        <f>SQRT(('Laplace-rot'!M27-'Laplace-rot'!K27)^2+('Laplace-rot'!L28-'Laplace-rot'!L26)^2)</f>
        <v>12.364186690612094</v>
      </c>
      <c r="AT27" s="17">
        <f>SQRT(('Laplace-rot'!N27-'Laplace-rot'!L27)^2+('Laplace-rot'!M28-'Laplace-rot'!M26)^2)</f>
        <v>14.2055226571356</v>
      </c>
      <c r="AU27" s="17">
        <f>SQRT(('Laplace-rot'!O27-'Laplace-rot'!M27)^2+('Laplace-rot'!N28-'Laplace-rot'!N26)^2)</f>
        <v>16.03985849220433</v>
      </c>
      <c r="AV27" s="17">
        <f>SQRT(('Laplace-rot'!P27-'Laplace-rot'!N27)^2+('Laplace-rot'!O28-'Laplace-rot'!O26)^2)</f>
        <v>17.593948488786417</v>
      </c>
      <c r="AW27" s="17">
        <f>SQRT(('Laplace-rot'!Q27-'Laplace-rot'!O27)^2+('Laplace-rot'!P28-'Laplace-rot'!P26)^2)</f>
        <v>18.571171470837463</v>
      </c>
      <c r="AX27" s="17">
        <f>SQRT(('Laplace-rot'!R27-'Laplace-rot'!P27)^2+('Laplace-rot'!Q28-'Laplace-rot'!Q26)^2)</f>
        <v>19.048412392431885</v>
      </c>
      <c r="AY27" s="17">
        <f>SQRT(('Laplace-rot'!S27-'Laplace-rot'!Q27)^2+('Laplace-rot'!R28-'Laplace-rot'!R26)^2)</f>
        <v>19.048412592105656</v>
      </c>
      <c r="AZ27" s="17">
        <f>SQRT(('Laplace-rot'!T27-'Laplace-rot'!R27)^2+('Laplace-rot'!S28-'Laplace-rot'!S26)^2)</f>
        <v>18.571172300323394</v>
      </c>
      <c r="BA27" s="17">
        <f>SQRT(('Laplace-rot'!U27-'Laplace-rot'!S27)^2+('Laplace-rot'!T28-'Laplace-rot'!T26)^2)</f>
        <v>17.593948488786417</v>
      </c>
      <c r="BB27" s="17">
        <f>SQRT(('Laplace-rot'!V27-'Laplace-rot'!T27)^2+('Laplace-rot'!U28-'Laplace-rot'!U26)^2)</f>
        <v>16.03985849220433</v>
      </c>
      <c r="BC27" s="17">
        <f>SQRT(('Laplace-rot'!W27-'Laplace-rot'!U27)^2+('Laplace-rot'!V28-'Laplace-rot'!V26)^2)</f>
        <v>14.2055226571356</v>
      </c>
      <c r="BD27" s="17">
        <f>SQRT(('Laplace-rot'!X27-'Laplace-rot'!V27)^2+('Laplace-rot'!W28-'Laplace-rot'!W26)^2)</f>
        <v>12.364186690612094</v>
      </c>
      <c r="BE27" s="17">
        <f>SQRT(('Laplace-rot'!Z27-'Laplace-rot'!W27)^2+('Laplace-rot'!X28-'Laplace-rot'!X26)^2)</f>
        <v>13.274259208436154</v>
      </c>
      <c r="BF27" s="17">
        <f>SQRT(('Laplace-rot'!AA27-'Laplace-rot'!X27)^2+('Laplace-rot'!Z28-'Laplace-rot'!Z26)^2)</f>
        <v>11.114610143129749</v>
      </c>
      <c r="BG27" s="17">
        <f>SQRT(('Laplace-rot'!AB27-'Laplace-rot'!Z27)^2+('Laplace-rot'!AA28-'Laplace-rot'!AA26)^2)</f>
        <v>6.862152901940552</v>
      </c>
      <c r="BH27" s="17">
        <f>SQRT(('Laplace-rot'!AC27-'Laplace-rot'!AA27)^2+('Laplace-rot'!AB28-'Laplace-rot'!AB26)^2)</f>
        <v>6.0257076853011675</v>
      </c>
      <c r="BI27" s="17">
        <f>SQRT(('Laplace-rot'!AD27-'Laplace-rot'!AB27)^2+('Laplace-rot'!AC28-'Laplace-rot'!AC26)^2)</f>
        <v>5.3755641310154045</v>
      </c>
      <c r="BJ27" s="17">
        <f>SQRT(('Laplace-rot'!AE27-'Laplace-rot'!AC27)^2+('Laplace-rot'!AD28-'Laplace-rot'!AD26)^2)</f>
        <v>4.885718082948577</v>
      </c>
      <c r="BK27" s="17">
        <f>SQRT(('Laplace-rot'!AF27-'Laplace-rot'!AD27)^2+('Laplace-rot'!AE28-'Laplace-rot'!AE26)^2)</f>
        <v>2.3390169770294245</v>
      </c>
      <c r="BL27" s="17">
        <f>SQRT(('Laplace-rot'!AG27-'Laplace-rot'!AE27)^2+('Laplace-rot'!AF28-'Laplace-rot'!AF26)^2)</f>
        <v>6.017580428487219E-46</v>
      </c>
      <c r="BQ27" s="9">
        <f>-10*(B27+D27+C26+C28+(D27-C27)/IF((COLUMN(C27)-potaxis)*2+1,(COLUMN(C27)-potaxis)*2+1,1)+(C27-B27)/((COLUMN(C27)-potaxis)*2-1)-4*C27)</f>
        <v>-3.4674594167235023E-45</v>
      </c>
      <c r="BR27" s="9">
        <f>-10*(C27+E27+D26+D28+(E27-D27)/IF((COLUMN(D27)-potaxis)*2+1,(COLUMN(D27)-potaxis)*2+1,1)+(D27-C27)/((COLUMN(D27)-potaxis)*2-1)-4*D27)</f>
        <v>-22.490547856052157</v>
      </c>
      <c r="BS27" s="9">
        <f>-10*(D27+F27+E26+E28+(F27-E27)/IF((COLUMN(E27)-potaxis)*2+1,(COLUMN(E27)-potaxis)*2+1,1)+(E27-D27)/((COLUMN(E27)-potaxis)*2-1)-4*E27)</f>
        <v>6.512663723867718E-05</v>
      </c>
      <c r="BT27" s="9">
        <f>-10*(E27+G27+F26+F28+(G27-F27)/IF((COLUMN(F27)-potaxis)*2+1,(COLUMN(F27)-potaxis)*2+1,1)+(F27-E27)/((COLUMN(F27)-potaxis)*2-1)-4*F27)</f>
        <v>5.510749307546803E-05</v>
      </c>
      <c r="BU27" s="9">
        <f>-10*(F27+H27+G26+G28+(H27-G27)/IF((COLUMN(G27)-potaxis)*2+1,(COLUMN(G27)-potaxis)*2+1,1)+(G27-F27)/((COLUMN(G27)-potaxis)*2-1)-4*G27)</f>
        <v>4.635260115293249E-05</v>
      </c>
      <c r="BV27" s="9">
        <f>-10*(G27+I27+H26+H28+(I27-H27)/IF((COLUMN(H27)-potaxis)*2+1,(COLUMN(H27)-potaxis)*2+1,1)+(H27-G27)/((COLUMN(H27)-potaxis)*2-1)-4*H27)</f>
        <v>3.833019526666703E-05</v>
      </c>
      <c r="BW27" s="9">
        <f>-10*(H27+J27+I26+I28+(J27-I27)/IF((COLUMN(I27)-potaxis)*2+1,(COLUMN(I27)-potaxis)*2+1,1)+(I27-H27)/((COLUMN(I27)-potaxis)*2-1)-4*I27)</f>
        <v>3.103147022898156E-05</v>
      </c>
      <c r="BX27" s="9">
        <f>-10*(I27+K27+J26+J28+(K27-J27)/IF((COLUMN(J27)-potaxis)*2+1,(COLUMN(J27)-potaxis)*2+1,1)+(J27-I27)/((COLUMN(J27)-potaxis)*2-1)-4*J27)</f>
        <v>2.4713934152487127E-05</v>
      </c>
      <c r="BY27" s="9">
        <f>-10*(J27+L27+K26+K28+(L27-K27)/IF((COLUMN(K27)-potaxis)*2+1,(COLUMN(K27)-potaxis)*2+1,1)+(K27-J27)/((COLUMN(K27)-potaxis)*2-1)-4*K27)</f>
        <v>1.9542232934099957E-05</v>
      </c>
      <c r="BZ27" s="9">
        <f>-10*(K27+M27+L26+L28+(M27-L27)/IF((COLUMN(L27)-potaxis)*2+1,(COLUMN(L27)-potaxis)*2+1,1)+(L27-K27)/((COLUMN(L27)-potaxis)*2-1)-4*L27)</f>
        <v>1.535254938289654E-05</v>
      </c>
      <c r="CA27" s="9">
        <f>-10*(L27+N27+M26+M28+(N27-M27)/IF((COLUMN(M27)-potaxis)*2+1,(COLUMN(M27)-potaxis)*2+1,1)+(M27-L27)/((COLUMN(M27)-potaxis)*2-1)-4*M27)</f>
        <v>1.1357187474914099E-05</v>
      </c>
      <c r="CB27" s="9">
        <f>-10*(M27+O27+N26+N28+(O27-N27)/IF((COLUMN(N27)-potaxis)*2+1,(COLUMN(N27)-potaxis)*2+1,1)+(N27-M27)/((COLUMN(N27)-potaxis)*2-1)-4*N27)</f>
        <v>5.750158322825882E-06</v>
      </c>
      <c r="CC27" s="9">
        <f>-10*(N27+P27+O26+O28+(P27-O27)/IF((COLUMN(O27)-potaxis)*2+1,(COLUMN(O27)-potaxis)*2+1,1)+(O27-N27)/((COLUMN(O27)-potaxis)*2-1)-4*O27)</f>
        <v>-3.244371384880651E-06</v>
      </c>
      <c r="CD27" s="9">
        <f>-10*(O27+Q27+P26+P28+(Q27-P27)/IF((COLUMN(P27)-potaxis)*2+1,(COLUMN(P27)-potaxis)*2+1,1)+(P27-O27)/((COLUMN(P27)-potaxis)*2-1)-4*P27)</f>
        <v>-1.5821821648387413E-05</v>
      </c>
      <c r="CE27" s="9">
        <f>-10*(P27+R27+Q26+Q28+(R27-Q27)/IF((COLUMN(Q27)-potaxis)*2+1,(COLUMN(Q27)-potaxis)*2+1,1)+(Q27-P27)/((COLUMN(Q27)-potaxis)*2-1)-4*Q27)</f>
        <v>-0.00010639844248316876</v>
      </c>
      <c r="CF27" s="42">
        <f>OFFSET(CF27,0,2*(rhoaxis-COLUMN(CF27)))</f>
        <v>-0.00010639844248316876</v>
      </c>
      <c r="CG27" s="9">
        <f>OFFSET(CG27,0,2*(rhoaxis-COLUMN(CG27)))</f>
        <v>-1.5821821648387413E-05</v>
      </c>
      <c r="CH27" s="9">
        <f>OFFSET(CH27,0,2*(rhoaxis-COLUMN(CH27)))</f>
        <v>-3.244371384880651E-06</v>
      </c>
      <c r="CI27" s="9">
        <f>OFFSET(CI27,0,2*(rhoaxis-COLUMN(CI27)))</f>
        <v>5.750158322825882E-06</v>
      </c>
      <c r="CJ27" s="9">
        <f>OFFSET(CJ27,0,2*(rhoaxis-COLUMN(CJ27)))</f>
        <v>1.1357187474914099E-05</v>
      </c>
      <c r="CK27" s="9">
        <f>OFFSET(CK27,0,2*(rhoaxis-COLUMN(CK27)))</f>
        <v>1.535254938289654E-05</v>
      </c>
      <c r="CL27" s="9">
        <f>OFFSET(CL27,0,2*(rhoaxis-COLUMN(CL27)))</f>
        <v>1.9542232934099957E-05</v>
      </c>
      <c r="CM27" s="9">
        <f>OFFSET(CM27,0,2*(rhoaxis-COLUMN(CM27)))</f>
        <v>2.4713934152487127E-05</v>
      </c>
      <c r="CN27" s="9">
        <f>OFFSET(CN27,0,2*(rhoaxis-COLUMN(CN27)))</f>
        <v>3.103147022898156E-05</v>
      </c>
      <c r="CO27" s="9">
        <f>OFFSET(CO27,0,2*(rhoaxis-COLUMN(CO27)))</f>
        <v>3.833019526666703E-05</v>
      </c>
      <c r="CP27" s="9">
        <f>OFFSET(CP27,0,2*(rhoaxis-COLUMN(CP27)))</f>
        <v>4.635260115293249E-05</v>
      </c>
      <c r="CQ27" s="9">
        <f>OFFSET(CQ27,0,2*(rhoaxis-COLUMN(CQ27)))</f>
        <v>5.510749307546803E-05</v>
      </c>
      <c r="CR27" s="9">
        <f>OFFSET(CR27,0,2*(rhoaxis-COLUMN(CR27)))</f>
        <v>6.512663723867718E-05</v>
      </c>
      <c r="CS27" s="9">
        <f>OFFSET(CS27,0,2*(rhoaxis-COLUMN(CS27)))</f>
        <v>-22.490547856052157</v>
      </c>
      <c r="CT27" s="9">
        <f>OFFSET(CT27,0,2*(rhoaxis-COLUMN(CT27)))</f>
        <v>-3.4674594167235023E-45</v>
      </c>
      <c r="CX27" s="37">
        <f>BQ27/10*CX$38</f>
        <v>-5.027816154249078E-45</v>
      </c>
      <c r="CY27" s="37">
        <f>BR27/10*CY$38</f>
        <v>-30.36223960567041</v>
      </c>
      <c r="CZ27" s="37">
        <f>BS27/10*CZ$38</f>
        <v>8.140829654834647E-05</v>
      </c>
      <c r="DA27" s="37">
        <f>BT27/10*DA$38</f>
        <v>6.337361703678823E-05</v>
      </c>
      <c r="DB27" s="37">
        <f>BU27/10*DB$38</f>
        <v>4.867023121057912E-05</v>
      </c>
      <c r="DC27" s="37">
        <f>BV27/10*DC$38</f>
        <v>3.641368550333368E-05</v>
      </c>
      <c r="DD27" s="37">
        <f>BW27/10*DD$38</f>
        <v>2.6376749694634327E-05</v>
      </c>
      <c r="DE27" s="37">
        <f>BX27/10*DE$38</f>
        <v>1.8535450614365345E-05</v>
      </c>
      <c r="DF27" s="37">
        <f>BY27/10*DF$38</f>
        <v>1.2702451407164972E-05</v>
      </c>
      <c r="DG27" s="37">
        <f>BZ27/10*DG$38</f>
        <v>8.443902160593098E-06</v>
      </c>
      <c r="DH27" s="37">
        <f>CA27/10*DH$38</f>
        <v>5.1107343637113445E-06</v>
      </c>
      <c r="DI27" s="37">
        <f>CB27/10*DI$38</f>
        <v>2.012555412989059E-06</v>
      </c>
      <c r="DJ27" s="37">
        <f>CC27/10*DJ$38</f>
        <v>-8.110928462201628E-07</v>
      </c>
      <c r="DK27" s="37">
        <f>CD27/10*DK$38</f>
        <v>-2.373273247258112E-06</v>
      </c>
      <c r="DL27" s="37">
        <f>CE27/10*DL$38</f>
        <v>-5.319922124158438E-06</v>
      </c>
      <c r="DM27" s="15">
        <f>CF27/10*DM$38</f>
        <v>-5.319922124158438E-06</v>
      </c>
      <c r="DN27" s="37">
        <f>CG27/10*DN$38</f>
        <v>-2.373273247258112E-06</v>
      </c>
      <c r="DO27" s="37">
        <f>CH27/10*DO$38</f>
        <v>-8.110928462201628E-07</v>
      </c>
      <c r="DP27" s="37">
        <f>CI27/10*DP$38</f>
        <v>2.012555412989059E-06</v>
      </c>
      <c r="DQ27" s="37">
        <f>CJ27/10*DQ$38</f>
        <v>5.1107343637113445E-06</v>
      </c>
      <c r="DR27" s="37">
        <f>CK27/10*DR$38</f>
        <v>8.443902160593098E-06</v>
      </c>
      <c r="DS27" s="37">
        <f>CL27/10*DS$38</f>
        <v>1.2702451407164972E-05</v>
      </c>
      <c r="DT27" s="37">
        <f>CM27/10*DT$38</f>
        <v>1.8535450614365345E-05</v>
      </c>
      <c r="DU27" s="37">
        <f>CN27/10*DU$38</f>
        <v>2.6376749694634327E-05</v>
      </c>
      <c r="DV27" s="37">
        <f>CO27/10*DV$38</f>
        <v>3.641368550333368E-05</v>
      </c>
      <c r="DW27" s="37">
        <f>CP27/10*DW$38</f>
        <v>4.867023121057912E-05</v>
      </c>
      <c r="DX27" s="37">
        <f>CQ27/10*DX$38</f>
        <v>6.337361703678823E-05</v>
      </c>
      <c r="DY27" s="37">
        <f>CR27/10*DY$38</f>
        <v>8.140829654834647E-05</v>
      </c>
      <c r="DZ27" s="37">
        <f>CS27/10*DZ$38</f>
        <v>-30.36223960567041</v>
      </c>
      <c r="EA27" s="37">
        <f>CT27/10*EA$38</f>
        <v>-5.027816154249078E-45</v>
      </c>
    </row>
    <row r="28" spans="2:131" ht="19.5" customHeight="1">
      <c r="B28" s="44">
        <f>C28</f>
        <v>1.4531800779921317E-47</v>
      </c>
      <c r="C28" s="13">
        <f>IF(gate,(B28+D28+C27+C29+(D28-C28)/IF((COLUMN(C28)-potaxis)*2+1,(COLUMN(C28)-potaxis)*2+1,1)+(C28-B28)/((COLUMN(C28)-potaxis)*2-1))*gam4-C28*gamm1,0)</f>
        <v>-1.7150632457219533E-47</v>
      </c>
      <c r="D28" s="40">
        <v>0</v>
      </c>
      <c r="E28" s="13">
        <f>IF(gate,(D28+F28+E27+E29+(F28-E28)/IF((COLUMN(E28)-potaxis)*2+1,(COLUMN(E28)-potaxis)*2+1,1)+(E28-D28)/((COLUMN(E28)-potaxis)*2-1))*gam4-E28*gamm1,0)</f>
        <v>2.0318182115497385</v>
      </c>
      <c r="F28" s="13">
        <f>IF(gate,(E28+G28+F27+F29+(G28-F28)/IF((COLUMN(F28)-potaxis)*2+1,(COLUMN(F28)-potaxis)*2+1,1)+(F28-E28)/((COLUMN(F28)-potaxis)*2-1))*gam4-F28*gamm1,0)</f>
        <v>4.169547670243908</v>
      </c>
      <c r="G28" s="13">
        <f>IF(gate,(F28+H28+G27+G29+(H28-G28)/IF((COLUMN(G28)-potaxis)*2+1,(COLUMN(G28)-potaxis)*2+1,1)+(G28-F28)/((COLUMN(G28)-potaxis)*2-1))*gam4-G28*gamm1,0)</f>
        <v>6.435154938876868</v>
      </c>
      <c r="H28" s="13">
        <f>IF(gate,(G28+I28+H27+H29+(I28-H28)/IF((COLUMN(H28)-potaxis)*2+1,(COLUMN(H28)-potaxis)*2+1,1)+(H28-G28)/((COLUMN(H28)-potaxis)*2-1))*gam4-H28*gamm1,0)</f>
        <v>8.848203921991992</v>
      </c>
      <c r="I28" s="13">
        <f>IF(gate,(H28+J28+I27+I29+(J28-I28)/IF((COLUMN(I28)-potaxis)*2+1,(COLUMN(I28)-potaxis)*2+1,1)+(I28-H28)/((COLUMN(I28)-potaxis)*2-1))*gam4-I28*gamm1,0)</f>
        <v>11.420144558391467</v>
      </c>
      <c r="J28" s="13">
        <f>IF(gate,(I28+K28+J27+J29+(K28-J28)/IF((COLUMN(J28)-potaxis)*2+1,(COLUMN(J28)-potaxis)*2+1,1)+(J28-I28)/((COLUMN(J28)-potaxis)*2-1))*gam4-J28*gamm1,0)</f>
        <v>14.151228660684652</v>
      </c>
      <c r="K28" s="13">
        <f>IF(gate,(J28+L28+K27+K29+(L28-K28)/IF((COLUMN(K28)-potaxis)*2+1,(COLUMN(K28)-potaxis)*2+1,1)+(K28-J28)/((COLUMN(K28)-potaxis)*2-1))*gam4-K28*gamm1,0)</f>
        <v>17.020862488110293</v>
      </c>
      <c r="L28" s="13">
        <f>IF(gate,(K28+M28+L27+L29+(M28-L28)/IF((COLUMN(L28)-potaxis)*2+1,(COLUMN(L28)-potaxis)*2+1,1)+(L28-K28)/((COLUMN(L28)-potaxis)*2-1))*gam4-L28*gamm1,0)</f>
        <v>19.971231118642976</v>
      </c>
      <c r="M28" s="13">
        <f>IF(gate,(L28+N28+M27+M29+(N28-M28)/IF((COLUMN(M28)-potaxis)*2+1,(COLUMN(M28)-potaxis)*2+1,1)+(M28-L28)/((COLUMN(M28)-potaxis)*2-1))*gam4-M28*gamm1,0)</f>
        <v>22.891370349334366</v>
      </c>
      <c r="N28" s="13">
        <f>IF(gate,(M28+O28+N27+N29+(O28-N28)/IF((COLUMN(N28)-potaxis)*2+1,(COLUMN(N28)-potaxis)*2+1,1)+(N28-M28)/((COLUMN(N28)-potaxis)*2-1))*gam4-N28*gamm1,0)</f>
        <v>25.61115679492867</v>
      </c>
      <c r="O28" s="13">
        <f>IF(gate,(N28+P28+O27+O29+(P28-O28)/IF((COLUMN(O28)-potaxis)*2+1,(COLUMN(O28)-potaxis)*2+1,1)+(O28-N28)/((COLUMN(O28)-potaxis)*2-1))*gam4-O28*gamm1,0)</f>
        <v>27.921599136756633</v>
      </c>
      <c r="P28" s="13">
        <f>IF(gate,(O28+Q28+P27+P29+(Q28-P28)/IF((COLUMN(P28)-potaxis)*2+1,(COLUMN(P28)-potaxis)*2+1,1)+(P28-O28)/((COLUMN(P28)-potaxis)*2-1))*gam4-P28*gamm1,0)</f>
        <v>29.63575513302697</v>
      </c>
      <c r="Q28" s="13">
        <f>IF(gate,(P28+R28+Q27+Q29+(R28-Q28)/IF((COLUMN(Q28)-potaxis)*2+1,(COLUMN(Q28)-potaxis)*2+1,1)+(Q28-P28)/((COLUMN(Q28)-potaxis)*2-1))*gam4-Q28*gamm1,0)</f>
        <v>30.751036311310063</v>
      </c>
      <c r="R28" s="35">
        <f>OFFSET(R28,0,2*(potaxis-COLUMN(R28)))</f>
        <v>30.75103770670272</v>
      </c>
      <c r="S28" s="13">
        <f>OFFSET(S28,0,2*(potaxis-COLUMN(S28)))</f>
        <v>29.63575513302697</v>
      </c>
      <c r="T28" s="13">
        <f>OFFSET(T28,0,2*(potaxis-COLUMN(T28)))</f>
        <v>27.921599136756633</v>
      </c>
      <c r="U28" s="13">
        <f>OFFSET(U28,0,2*(potaxis-COLUMN(U28)))</f>
        <v>25.61115679492867</v>
      </c>
      <c r="V28" s="13">
        <f>OFFSET(V28,0,2*(potaxis-COLUMN(V28)))</f>
        <v>22.891370349334366</v>
      </c>
      <c r="W28" s="13">
        <f>OFFSET(W28,0,2*(potaxis-COLUMN(W28)))</f>
        <v>19.971231118642976</v>
      </c>
      <c r="X28" s="13">
        <f>OFFSET(X28,0,2*(potaxis-COLUMN(X28)))</f>
        <v>17.020862488110293</v>
      </c>
      <c r="Y28" s="13">
        <f>OFFSET(Y28,0,2*(potaxis-COLUMN(Y28)))</f>
        <v>14.151228660684652</v>
      </c>
      <c r="Z28" s="13">
        <f>OFFSET(Z28,0,2*(potaxis-COLUMN(Z28)))</f>
        <v>11.420144558391467</v>
      </c>
      <c r="AA28" s="13">
        <f>OFFSET(AA28,0,2*(potaxis-COLUMN(AA28)))</f>
        <v>8.848203921991992</v>
      </c>
      <c r="AB28" s="13">
        <f>OFFSET(AB28,0,2*(potaxis-COLUMN(AB28)))</f>
        <v>6.435154938876868</v>
      </c>
      <c r="AC28" s="13">
        <f>OFFSET(AC28,0,2*(potaxis-COLUMN(AC28)))</f>
        <v>4.169547670243908</v>
      </c>
      <c r="AD28" s="13">
        <f>OFFSET(AD28,0,2*(potaxis-COLUMN(AD28)))</f>
        <v>2.0318182115497385</v>
      </c>
      <c r="AE28" s="13">
        <f>OFFSET(AE28,0,2*(potaxis-COLUMN(AE28)))</f>
        <v>0</v>
      </c>
      <c r="AF28" s="13">
        <f>OFFSET(AF28,0,2*(potaxis-COLUMN(AF28)))</f>
        <v>-1.7150632457219533E-47</v>
      </c>
      <c r="AG28" s="44">
        <f>AF28</f>
        <v>-1.7150632457219533E-47</v>
      </c>
      <c r="AJ28" s="17">
        <f>SQRT(('Laplace-rot'!D28-'Laplace-rot'!B28)^2+('Laplace-rot'!C29-'Laplace-rot'!C27)^2)</f>
        <v>4.231458392763236E-47</v>
      </c>
      <c r="AK28" s="17">
        <f>SQRT(('Laplace-rot'!E28-'Laplace-rot'!C28)^2+('Laplace-rot'!D29-'Laplace-rot'!D27)^2)</f>
        <v>2.0318182115497385</v>
      </c>
      <c r="AL28" s="17">
        <f>SQRT(('Laplace-rot'!F28-'Laplace-rot'!D28)^2+('Laplace-rot'!E29-'Laplace-rot'!E27)^2)</f>
        <v>4.206070645857447</v>
      </c>
      <c r="AM28" s="17">
        <f>SQRT(('Laplace-rot'!G28-'Laplace-rot'!E28)^2+('Laplace-rot'!F29-'Laplace-rot'!F27)^2)</f>
        <v>4.586448291261987</v>
      </c>
      <c r="AN28" s="17">
        <f>SQRT(('Laplace-rot'!H28-'Laplace-rot'!F28)^2+('Laplace-rot'!G29-'Laplace-rot'!G27)^2)</f>
        <v>5.135552781248687</v>
      </c>
      <c r="AO28" s="17">
        <f>SQRT(('Laplace-rot'!I28-'Laplace-rot'!G28)^2+('Laplace-rot'!H29-'Laplace-rot'!H27)^2)</f>
        <v>5.852588527706985</v>
      </c>
      <c r="AP28" s="17">
        <f>SQRT(('Laplace-rot'!J28-'Laplace-rot'!H28)^2+('Laplace-rot'!I29-'Laplace-rot'!I27)^2)</f>
        <v>6.7376337558267</v>
      </c>
      <c r="AQ28" s="17">
        <f>SQRT(('Laplace-rot'!K28-'Laplace-rot'!I28)^2+('Laplace-rot'!J29-'Laplace-rot'!J27)^2)</f>
        <v>7.7863321856230865</v>
      </c>
      <c r="AR28" s="17">
        <f>SQRT(('Laplace-rot'!L28-'Laplace-rot'!J28)^2+('Laplace-rot'!K29-'Laplace-rot'!K27)^2)</f>
        <v>8.976265813012274</v>
      </c>
      <c r="AS28" s="17">
        <f>SQRT(('Laplace-rot'!M28-'Laplace-rot'!K28)^2+('Laplace-rot'!L29-'Laplace-rot'!L27)^2)</f>
        <v>10.264159398733357</v>
      </c>
      <c r="AT28" s="17">
        <f>SQRT(('Laplace-rot'!N28-'Laplace-rot'!L28)^2+('Laplace-rot'!M29-'Laplace-rot'!M27)^2)</f>
        <v>11.584194932827925</v>
      </c>
      <c r="AU28" s="17">
        <f>SQRT(('Laplace-rot'!O28-'Laplace-rot'!M28)^2+('Laplace-rot'!N29-'Laplace-rot'!N27)^2)</f>
        <v>12.842954977427334</v>
      </c>
      <c r="AV28" s="17">
        <f>SQRT(('Laplace-rot'!P28-'Laplace-rot'!N28)^2+('Laplace-rot'!O29-'Laplace-rot'!O27)^2)</f>
        <v>13.910907628461759</v>
      </c>
      <c r="AW28" s="17">
        <f>SQRT(('Laplace-rot'!Q28-'Laplace-rot'!O28)^2+('Laplace-rot'!P29-'Laplace-rot'!P27)^2)</f>
        <v>14.67702387402509</v>
      </c>
      <c r="AX28" s="17">
        <f>SQRT(('Laplace-rot'!R28-'Laplace-rot'!P28)^2+('Laplace-rot'!Q29-'Laplace-rot'!Q27)^2)</f>
        <v>15.115018032532507</v>
      </c>
      <c r="AY28" s="17">
        <f>SQRT(('Laplace-rot'!S28-'Laplace-rot'!Q28)^2+('Laplace-rot'!R29-'Laplace-rot'!R27)^2)</f>
        <v>15.115019062951768</v>
      </c>
      <c r="AZ28" s="17">
        <f>SQRT(('Laplace-rot'!T28-'Laplace-rot'!R28)^2+('Laplace-rot'!S29-'Laplace-rot'!S27)^2)</f>
        <v>14.677024143029</v>
      </c>
      <c r="BA28" s="17">
        <f>SQRT(('Laplace-rot'!U28-'Laplace-rot'!S28)^2+('Laplace-rot'!T29-'Laplace-rot'!T27)^2)</f>
        <v>13.910907628461759</v>
      </c>
      <c r="BB28" s="17">
        <f>SQRT(('Laplace-rot'!V28-'Laplace-rot'!T28)^2+('Laplace-rot'!U29-'Laplace-rot'!U27)^2)</f>
        <v>12.842954977427334</v>
      </c>
      <c r="BC28" s="17">
        <f>SQRT(('Laplace-rot'!W28-'Laplace-rot'!U28)^2+('Laplace-rot'!V29-'Laplace-rot'!V27)^2)</f>
        <v>11.584194932827925</v>
      </c>
      <c r="BD28" s="17">
        <f>SQRT(('Laplace-rot'!X28-'Laplace-rot'!V28)^2+('Laplace-rot'!W29-'Laplace-rot'!W27)^2)</f>
        <v>10.264159398733357</v>
      </c>
      <c r="BE28" s="17">
        <f>SQRT(('Laplace-rot'!Z28-'Laplace-rot'!W28)^2+('Laplace-rot'!X29-'Laplace-rot'!X27)^2)</f>
        <v>10.946323615539875</v>
      </c>
      <c r="BF28" s="17">
        <f>SQRT(('Laplace-rot'!AA28-'Laplace-rot'!X28)^2+('Laplace-rot'!Z29-'Laplace-rot'!Z27)^2)</f>
        <v>9.168750475763636</v>
      </c>
      <c r="BG28" s="17">
        <f>SQRT(('Laplace-rot'!AB28-'Laplace-rot'!Z28)^2+('Laplace-rot'!AA29-'Laplace-rot'!AA27)^2)</f>
        <v>5.852588527706985</v>
      </c>
      <c r="BH28" s="17">
        <f>SQRT(('Laplace-rot'!AC28-'Laplace-rot'!AA28)^2+('Laplace-rot'!AB29-'Laplace-rot'!AB27)^2)</f>
        <v>5.135552781248687</v>
      </c>
      <c r="BI28" s="17">
        <f>SQRT(('Laplace-rot'!AD28-'Laplace-rot'!AB28)^2+('Laplace-rot'!AC29-'Laplace-rot'!AC27)^2)</f>
        <v>4.586448291261987</v>
      </c>
      <c r="BJ28" s="17">
        <f>SQRT(('Laplace-rot'!AE28-'Laplace-rot'!AC28)^2+('Laplace-rot'!AD29-'Laplace-rot'!AD27)^2)</f>
        <v>4.206070645857447</v>
      </c>
      <c r="BK28" s="17">
        <f>SQRT(('Laplace-rot'!AF28-'Laplace-rot'!AD28)^2+('Laplace-rot'!AE29-'Laplace-rot'!AE27)^2)</f>
        <v>2.0318182115497385</v>
      </c>
      <c r="BL28" s="17">
        <f>SQRT(('Laplace-rot'!AG28-'Laplace-rot'!AE28)^2+('Laplace-rot'!AF29-'Laplace-rot'!AF27)^2)</f>
        <v>4.3283888142632853E-47</v>
      </c>
      <c r="BQ28" s="9">
        <f>-10*(B28+D28+C27+C29+(D28-C28)/IF((COLUMN(C28)-potaxis)*2+1,(COLUMN(C28)-potaxis)*2+1,1)+(C28-B28)/((COLUMN(C28)-potaxis)*2-1)-4*C28)</f>
        <v>-1.3241276780665262E-45</v>
      </c>
      <c r="BR28" s="9">
        <f>-10*(C28+E28+D27+D29+(E28-D28)/IF((COLUMN(D28)-potaxis)*2+1,(COLUMN(D28)-potaxis)*2+1,1)+(D28-C28)/((COLUMN(D28)-potaxis)*2-1)-4*D28)</f>
        <v>-19.53671357259364</v>
      </c>
      <c r="BS28" s="9">
        <f>-10*(D28+F28+E27+E29+(F28-E28)/IF((COLUMN(E28)-potaxis)*2+1,(COLUMN(E28)-potaxis)*2+1,1)+(E28-D28)/((COLUMN(E28)-potaxis)*2-1)-4*E28)</f>
        <v>-5.327445887104432E-05</v>
      </c>
      <c r="BT28" s="9">
        <f>-10*(E28+G28+F27+F29+(G28-F28)/IF((COLUMN(F28)-potaxis)*2+1,(COLUMN(F28)-potaxis)*2+1,1)+(F28-E28)/((COLUMN(F28)-potaxis)*2-1)-4*F28)</f>
        <v>1.1514920252864158E-05</v>
      </c>
      <c r="BU28" s="9">
        <f>-10*(F28+H28+G27+G29+(H28-G28)/IF((COLUMN(G28)-potaxis)*2+1,(COLUMN(G28)-potaxis)*2+1,1)+(G28-F28)/((COLUMN(G28)-potaxis)*2-1)-4*G28)</f>
        <v>2.9256179843173413E-05</v>
      </c>
      <c r="BV28" s="9">
        <f>-10*(G28+I28+H27+H29+(I28-H28)/IF((COLUMN(H28)-potaxis)*2+1,(COLUMN(H28)-potaxis)*2+1,1)+(H28-G28)/((COLUMN(H28)-potaxis)*2-1)-4*H28)</f>
        <v>4.070473458739343E-05</v>
      </c>
      <c r="BW28" s="9">
        <f>-10*(H28+J28+I27+I29+(J28-I28)/IF((COLUMN(I28)-potaxis)*2+1,(COLUMN(I28)-potaxis)*2+1,1)+(I28-H28)/((COLUMN(I28)-potaxis)*2-1)-4*I28)</f>
        <v>4.760633359524036E-05</v>
      </c>
      <c r="BX28" s="9">
        <f>-10*(I28+K28+J27+J29+(K28-J28)/IF((COLUMN(J28)-potaxis)*2+1,(COLUMN(J28)-potaxis)*2+1,1)+(J28-I28)/((COLUMN(J28)-potaxis)*2-1)-4*J28)</f>
        <v>5.1228568125338825E-05</v>
      </c>
      <c r="BY28" s="9">
        <f>-10*(J28+L28+K27+K29+(L28-K28)/IF((COLUMN(K28)-potaxis)*2+1,(COLUMN(K28)-potaxis)*2+1,1)+(K28-J28)/((COLUMN(K28)-potaxis)*2-1)-4*K28)</f>
        <v>5.279882969944083E-05</v>
      </c>
      <c r="BZ28" s="9">
        <f>-10*(K28+M28+L27+L29+(M28-L28)/IF((COLUMN(L28)-potaxis)*2+1,(COLUMN(L28)-potaxis)*2+1,1)+(L28-K28)/((COLUMN(L28)-potaxis)*2-1)-4*L28)</f>
        <v>5.329052584102101E-05</v>
      </c>
      <c r="CA28" s="9">
        <f>-10*(L28+N28+M27+M29+(N28-M28)/IF((COLUMN(M28)-potaxis)*2+1,(COLUMN(M28)-potaxis)*2+1,1)+(M28-L28)/((COLUMN(M28)-potaxis)*2-1)-4*M28)</f>
        <v>5.3411185945151374E-05</v>
      </c>
      <c r="CB28" s="9">
        <f>-10*(M28+O28+N27+N29+(O28-N28)/IF((COLUMN(N28)-potaxis)*2+1,(COLUMN(N28)-potaxis)*2+1,1)+(N28-M28)/((COLUMN(N28)-potaxis)*2-1)-4*N28)</f>
        <v>5.3842318692431945E-05</v>
      </c>
      <c r="CC28" s="9">
        <f>-10*(N28+P28+O27+O29+(P28-O28)/IF((COLUMN(O28)-potaxis)*2+1,(COLUMN(O28)-potaxis)*2+1,1)+(O28-N28)/((COLUMN(O28)-potaxis)*2-1)-4*O28)</f>
        <v>5.5749897427403994E-05</v>
      </c>
      <c r="CD28" s="9">
        <f>-10*(O28+Q28+P27+P29+(Q28-P28)/IF((COLUMN(P28)-potaxis)*2+1,(COLUMN(P28)-potaxis)*2+1,1)+(P28-O28)/((COLUMN(P28)-potaxis)*2-1)-4*P28)</f>
        <v>6.150815778482865E-05</v>
      </c>
      <c r="CE28" s="9">
        <f>-10*(P28+R28+Q27+Q29+(R28-Q28)/IF((COLUMN(Q28)-potaxis)*2+1,(COLUMN(Q28)-potaxis)*2+1,1)+(Q28-P28)/((COLUMN(Q28)-potaxis)*2-1)-4*Q28)</f>
        <v>3.380923331519625E-05</v>
      </c>
      <c r="CF28" s="42">
        <f>OFFSET(CF28,0,2*(rhoaxis-COLUMN(CF28)))</f>
        <v>3.380923331519625E-05</v>
      </c>
      <c r="CG28" s="9">
        <f>OFFSET(CG28,0,2*(rhoaxis-COLUMN(CG28)))</f>
        <v>6.150815778482865E-05</v>
      </c>
      <c r="CH28" s="9">
        <f>OFFSET(CH28,0,2*(rhoaxis-COLUMN(CH28)))</f>
        <v>5.5749897427403994E-05</v>
      </c>
      <c r="CI28" s="9">
        <f>OFFSET(CI28,0,2*(rhoaxis-COLUMN(CI28)))</f>
        <v>5.3842318692431945E-05</v>
      </c>
      <c r="CJ28" s="9">
        <f>OFFSET(CJ28,0,2*(rhoaxis-COLUMN(CJ28)))</f>
        <v>5.3411185945151374E-05</v>
      </c>
      <c r="CK28" s="9">
        <f>OFFSET(CK28,0,2*(rhoaxis-COLUMN(CK28)))</f>
        <v>5.329052584102101E-05</v>
      </c>
      <c r="CL28" s="9">
        <f>OFFSET(CL28,0,2*(rhoaxis-COLUMN(CL28)))</f>
        <v>5.279882969944083E-05</v>
      </c>
      <c r="CM28" s="9">
        <f>OFFSET(CM28,0,2*(rhoaxis-COLUMN(CM28)))</f>
        <v>5.1228568125338825E-05</v>
      </c>
      <c r="CN28" s="9">
        <f>OFFSET(CN28,0,2*(rhoaxis-COLUMN(CN28)))</f>
        <v>4.760633359524036E-05</v>
      </c>
      <c r="CO28" s="9">
        <f>OFFSET(CO28,0,2*(rhoaxis-COLUMN(CO28)))</f>
        <v>4.070473458739343E-05</v>
      </c>
      <c r="CP28" s="9">
        <f>OFFSET(CP28,0,2*(rhoaxis-COLUMN(CP28)))</f>
        <v>2.9256179843173413E-05</v>
      </c>
      <c r="CQ28" s="9">
        <f>OFFSET(CQ28,0,2*(rhoaxis-COLUMN(CQ28)))</f>
        <v>1.1514920252864158E-05</v>
      </c>
      <c r="CR28" s="9">
        <f>OFFSET(CR28,0,2*(rhoaxis-COLUMN(CR28)))</f>
        <v>-5.327445887104432E-05</v>
      </c>
      <c r="CS28" s="9">
        <f>OFFSET(CS28,0,2*(rhoaxis-COLUMN(CS28)))</f>
        <v>-19.53671357259364</v>
      </c>
      <c r="CT28" s="9">
        <f>OFFSET(CT28,0,2*(rhoaxis-COLUMN(CT28)))</f>
        <v>-1.3241276780665262E-45</v>
      </c>
      <c r="CX28" s="37">
        <f>BQ28/10*CX$38</f>
        <v>-1.9199851331964632E-45</v>
      </c>
      <c r="CY28" s="37">
        <f>BR28/10*CY$38</f>
        <v>-26.374563323001414</v>
      </c>
      <c r="CZ28" s="37">
        <f>BS28/10*CZ$38</f>
        <v>-6.65930735888054E-05</v>
      </c>
      <c r="DA28" s="37">
        <f>BT28/10*DA$38</f>
        <v>1.3242158290793782E-05</v>
      </c>
      <c r="DB28" s="37">
        <f>BU28/10*DB$38</f>
        <v>3.0718988835332084E-05</v>
      </c>
      <c r="DC28" s="37">
        <f>BV28/10*DC$38</f>
        <v>3.866949785802376E-05</v>
      </c>
      <c r="DD28" s="37">
        <f>BW28/10*DD$38</f>
        <v>4.0465383555954304E-05</v>
      </c>
      <c r="DE28" s="37">
        <f>BX28/10*DE$38</f>
        <v>3.842142609400412E-05</v>
      </c>
      <c r="DF28" s="37">
        <f>BY28/10*DF$38</f>
        <v>3.431923930463654E-05</v>
      </c>
      <c r="DG28" s="37">
        <f>BZ28/10*DG$38</f>
        <v>2.9309789212561554E-05</v>
      </c>
      <c r="DH28" s="37">
        <f>CA28/10*DH$38</f>
        <v>2.4035033675318118E-05</v>
      </c>
      <c r="DI28" s="37">
        <f>CB28/10*DI$38</f>
        <v>1.884481154235118E-05</v>
      </c>
      <c r="DJ28" s="37">
        <f>CC28/10*DJ$38</f>
        <v>1.3937474356850998E-05</v>
      </c>
      <c r="DK28" s="37">
        <f>CD28/10*DK$38</f>
        <v>9.226223667724298E-06</v>
      </c>
      <c r="DL28" s="37">
        <f>CE28/10*DL$38</f>
        <v>1.6904616657598126E-06</v>
      </c>
      <c r="DM28" s="15">
        <f>CF28/10*DM$38</f>
        <v>1.6904616657598126E-06</v>
      </c>
      <c r="DN28" s="37">
        <f>CG28/10*DN$38</f>
        <v>9.226223667724298E-06</v>
      </c>
      <c r="DO28" s="37">
        <f>CH28/10*DO$38</f>
        <v>1.3937474356850998E-05</v>
      </c>
      <c r="DP28" s="37">
        <f>CI28/10*DP$38</f>
        <v>1.884481154235118E-05</v>
      </c>
      <c r="DQ28" s="37">
        <f>CJ28/10*DQ$38</f>
        <v>2.4035033675318118E-05</v>
      </c>
      <c r="DR28" s="37">
        <f>CK28/10*DR$38</f>
        <v>2.9309789212561554E-05</v>
      </c>
      <c r="DS28" s="37">
        <f>CL28/10*DS$38</f>
        <v>3.431923930463654E-05</v>
      </c>
      <c r="DT28" s="37">
        <f>CM28/10*DT$38</f>
        <v>3.842142609400412E-05</v>
      </c>
      <c r="DU28" s="37">
        <f>CN28/10*DU$38</f>
        <v>4.0465383555954304E-05</v>
      </c>
      <c r="DV28" s="37">
        <f>CO28/10*DV$38</f>
        <v>3.866949785802376E-05</v>
      </c>
      <c r="DW28" s="37">
        <f>CP28/10*DW$38</f>
        <v>3.0718988835332084E-05</v>
      </c>
      <c r="DX28" s="37">
        <f>CQ28/10*DX$38</f>
        <v>1.3242158290793782E-05</v>
      </c>
      <c r="DY28" s="37">
        <f>CR28/10*DY$38</f>
        <v>-6.65930735888054E-05</v>
      </c>
      <c r="DZ28" s="37">
        <f>CS28/10*DZ$38</f>
        <v>-26.374563323001414</v>
      </c>
      <c r="EA28" s="37">
        <f>CT28/10*EA$38</f>
        <v>-1.9199851331964632E-45</v>
      </c>
    </row>
    <row r="29" spans="2:131" ht="19.5" customHeight="1">
      <c r="B29" s="44">
        <f>C29</f>
        <v>6.81586896639523E-48</v>
      </c>
      <c r="C29" s="13">
        <f>IF(gate,(B29+D29+C28+C30+(D29-C29)/IF((COLUMN(C29)-potaxis)*2+1,(COLUMN(C29)-potaxis)*2+1,1)+(C29-B29)/((COLUMN(C29)-potaxis)*2-1))*gam4-C29*gamm1,0)</f>
        <v>4.546916075352269E-48</v>
      </c>
      <c r="D29" s="40">
        <v>0</v>
      </c>
      <c r="E29" s="13">
        <f>IF(gate,(D29+F29+E28+E30+(F29-E29)/IF((COLUMN(E29)-potaxis)*2+1,(COLUMN(E29)-potaxis)*2+1,1)+(E29-D29)/((COLUMN(E29)-potaxis)*2-1))*gam4-E29*gamm1,0)</f>
        <v>1.7859324414408047</v>
      </c>
      <c r="F29" s="13">
        <f>IF(gate,(E29+G29+F28+F30+(G29-F29)/IF((COLUMN(F29)-potaxis)*2+1,(COLUMN(F29)-potaxis)*2+1,1)+(F29-E29)/((COLUMN(F29)-potaxis)*2-1))*gam4-F29*gamm1,0)</f>
        <v>3.560126604826669</v>
      </c>
      <c r="G29" s="13">
        <f>IF(gate,(F29+H29+G28+G30+(H29-G29)/IF((COLUMN(G29)-potaxis)*2+1,(COLUMN(G29)-potaxis)*2+1,1)+(G29-F29)/((COLUMN(G29)-potaxis)*2-1))*gam4-G29*gamm1,0)</f>
        <v>5.41446782880738</v>
      </c>
      <c r="H29" s="13">
        <f>IF(gate,(G29+I29+H28+H30+(I29-H29)/IF((COLUMN(H29)-potaxis)*2+1,(COLUMN(H29)-potaxis)*2+1,1)+(H29-G29)/((COLUMN(H29)-potaxis)*2-1))*gam4-H29*gamm1,0)</f>
        <v>7.367336330515602</v>
      </c>
      <c r="I29" s="13">
        <f>IF(gate,(H29+J29+I28+I30+(J29-I29)/IF((COLUMN(I29)-potaxis)*2+1,(COLUMN(I29)-potaxis)*2+1,1)+(I29-H29)/((COLUMN(I29)-potaxis)*2-1))*gam4-I29*gamm1,0)</f>
        <v>9.419281344961448</v>
      </c>
      <c r="J29" s="13">
        <f>IF(gate,(I29+K29+J28+J30+(K29-J29)/IF((COLUMN(J29)-potaxis)*2+1,(COLUMN(J29)-potaxis)*2+1,1)+(J29-I29)/((COLUMN(J29)-potaxis)*2-1))*gam4-J29*gamm1,0)</f>
        <v>11.565208434806767</v>
      </c>
      <c r="K29" s="13">
        <f>IF(gate,(J29+L29+K28+K30+(L29-K29)/IF((COLUMN(K29)-potaxis)*2+1,(COLUMN(K29)-potaxis)*2+1,1)+(K29-J29)/((COLUMN(K29)-potaxis)*2-1))*gam4-K29*gamm1,0)</f>
        <v>13.789007850592679</v>
      </c>
      <c r="L29" s="13">
        <f>IF(gate,(K29+M29+L28+L30+(M29-L29)/IF((COLUMN(L29)-potaxis)*2+1,(COLUMN(L29)-potaxis)*2+1,1)+(L29-K29)/((COLUMN(L29)-potaxis)*2-1))*gam4-L29*gamm1,0)</f>
        <v>16.045469033940357</v>
      </c>
      <c r="M29" s="13">
        <f>IF(gate,(L29+N29+M28+M30+(N29-M29)/IF((COLUMN(M29)-potaxis)*2+1,(COLUMN(M29)-potaxis)*2+1,1)+(M29-L29)/((COLUMN(M29)-potaxis)*2-1))*gam4-M29*gamm1,0)</f>
        <v>18.248268701760402</v>
      </c>
      <c r="N29" s="13">
        <f>IF(gate,(M29+O29+N28+N30+(O29-N29)/IF((COLUMN(N29)-potaxis)*2+1,(COLUMN(N29)-potaxis)*2+1,1)+(N29-M29)/((COLUMN(N29)-potaxis)*2-1))*gam4-N29*gamm1,0)</f>
        <v>20.269917328666768</v>
      </c>
      <c r="O29" s="13">
        <f>IF(gate,(N29+P29+O28+O30+(P29-O29)/IF((COLUMN(O29)-potaxis)*2+1,(COLUMN(O29)-potaxis)*2+1,1)+(O29-N29)/((COLUMN(O29)-potaxis)*2-1))*gam4-O29*gamm1,0)</f>
        <v>21.968543944662567</v>
      </c>
      <c r="P29" s="13">
        <f>IF(gate,(O29+Q29+P28+P30+(Q29-P29)/IF((COLUMN(P29)-potaxis)*2+1,(COLUMN(P29)-potaxis)*2+1,1)+(P29-O29)/((COLUMN(P29)-potaxis)*2-1))*gam4-P29*gamm1,0)</f>
        <v>23.227423147136783</v>
      </c>
      <c r="Q29" s="13">
        <f>IF(gate,(P29+R29+Q28+Q30+(R29-Q29)/IF((COLUMN(Q29)-potaxis)*2+1,(COLUMN(Q29)-potaxis)*2+1,1)+(Q29-P29)/((COLUMN(Q29)-potaxis)*2-1))*gam4-Q29*gamm1,0)</f>
        <v>24.050586339654124</v>
      </c>
      <c r="R29" s="35">
        <f>OFFSET(R29,0,2*(potaxis-COLUMN(R29)))</f>
        <v>24.050589214921615</v>
      </c>
      <c r="S29" s="13">
        <f>OFFSET(S29,0,2*(potaxis-COLUMN(S29)))</f>
        <v>23.227423147136783</v>
      </c>
      <c r="T29" s="13">
        <f>OFFSET(T29,0,2*(potaxis-COLUMN(T29)))</f>
        <v>21.968543944662567</v>
      </c>
      <c r="U29" s="13">
        <f>OFFSET(U29,0,2*(potaxis-COLUMN(U29)))</f>
        <v>20.269917328666768</v>
      </c>
      <c r="V29" s="13">
        <f>OFFSET(V29,0,2*(potaxis-COLUMN(V29)))</f>
        <v>18.248268701760402</v>
      </c>
      <c r="W29" s="13">
        <f>OFFSET(W29,0,2*(potaxis-COLUMN(W29)))</f>
        <v>16.045469033940357</v>
      </c>
      <c r="X29" s="13">
        <f>OFFSET(X29,0,2*(potaxis-COLUMN(X29)))</f>
        <v>13.789007850592679</v>
      </c>
      <c r="Y29" s="13">
        <f>OFFSET(Y29,0,2*(potaxis-COLUMN(Y29)))</f>
        <v>11.565208434806767</v>
      </c>
      <c r="Z29" s="13">
        <f>OFFSET(Z29,0,2*(potaxis-COLUMN(Z29)))</f>
        <v>9.419281344961448</v>
      </c>
      <c r="AA29" s="13">
        <f>OFFSET(AA29,0,2*(potaxis-COLUMN(AA29)))</f>
        <v>7.367336330515602</v>
      </c>
      <c r="AB29" s="13">
        <f>OFFSET(AB29,0,2*(potaxis-COLUMN(AB29)))</f>
        <v>5.41446782880738</v>
      </c>
      <c r="AC29" s="13">
        <f>OFFSET(AC29,0,2*(potaxis-COLUMN(AC29)))</f>
        <v>3.560126604826669</v>
      </c>
      <c r="AD29" s="13">
        <f>OFFSET(AD29,0,2*(potaxis-COLUMN(AD29)))</f>
        <v>1.7859324414408047</v>
      </c>
      <c r="AE29" s="13">
        <f>OFFSET(AE29,0,2*(potaxis-COLUMN(AE29)))</f>
        <v>0</v>
      </c>
      <c r="AF29" s="13">
        <f>OFFSET(AF29,0,2*(potaxis-COLUMN(AF29)))</f>
        <v>4.546916075352269E-48</v>
      </c>
      <c r="AG29" s="44">
        <f>AF29</f>
        <v>4.546916075352269E-48</v>
      </c>
      <c r="AJ29" s="17">
        <f>SQRT(('Laplace-rot'!D29-'Laplace-rot'!B29)^2+('Laplace-rot'!C30-'Laplace-rot'!C28)^2)</f>
        <v>1.8455358664889222E-47</v>
      </c>
      <c r="AK29" s="17">
        <f>SQRT(('Laplace-rot'!E29-'Laplace-rot'!C29)^2+('Laplace-rot'!D30-'Laplace-rot'!D28)^2)</f>
        <v>1.8739730356441353</v>
      </c>
      <c r="AL29" s="17">
        <f>SQRT(('Laplace-rot'!F29-'Laplace-rot'!D29)^2+('Laplace-rot'!E30-'Laplace-rot'!E28)^2)</f>
        <v>3.576081172758492</v>
      </c>
      <c r="AM29" s="17">
        <f>SQRT(('Laplace-rot'!G29-'Laplace-rot'!E29)^2+('Laplace-rot'!F30-'Laplace-rot'!F28)^2)</f>
        <v>3.803636351252232</v>
      </c>
      <c r="AN29" s="17">
        <f>SQRT(('Laplace-rot'!H29-'Laplace-rot'!F29)^2+('Laplace-rot'!G30-'Laplace-rot'!G28)^2)</f>
        <v>4.2811804228832955</v>
      </c>
      <c r="AO29" s="17">
        <f>SQRT(('Laplace-rot'!I29-'Laplace-rot'!G29)^2+('Laplace-rot'!H30-'Laplace-rot'!H28)^2)</f>
        <v>4.91490839558478</v>
      </c>
      <c r="AP29" s="17">
        <f>SQRT(('Laplace-rot'!J29-'Laplace-rot'!H29)^2+('Laplace-rot'!I30-'Laplace-rot'!I28)^2)</f>
        <v>5.6943923231122975</v>
      </c>
      <c r="AQ29" s="17">
        <f>SQRT(('Laplace-rot'!K29-'Laplace-rot'!I29)^2+('Laplace-rot'!J30-'Laplace-rot'!J28)^2)</f>
        <v>6.608015901444229</v>
      </c>
      <c r="AR29" s="17">
        <f>SQRT(('Laplace-rot'!L29-'Laplace-rot'!J29)^2+('Laplace-rot'!K30-'Laplace-rot'!K28)^2)</f>
        <v>7.608480462704751</v>
      </c>
      <c r="AS29" s="17">
        <f>SQRT(('Laplace-rot'!M29-'Laplace-rot'!K29)^2+('Laplace-rot'!L30-'Laplace-rot'!L28)^2)</f>
        <v>8.630781256648417</v>
      </c>
      <c r="AT29" s="17">
        <f>SQRT(('Laplace-rot'!N29-'Laplace-rot'!L29)^2+('Laplace-rot'!M30-'Laplace-rot'!M28)^2)</f>
        <v>9.610335009579039</v>
      </c>
      <c r="AU29" s="17">
        <f>SQRT(('Laplace-rot'!O29-'Laplace-rot'!M29)^2+('Laplace-rot'!N30-'Laplace-rot'!N28)^2)</f>
        <v>10.504497805467953</v>
      </c>
      <c r="AV29" s="17">
        <f>SQRT(('Laplace-rot'!P29-'Laplace-rot'!N29)^2+('Laplace-rot'!O30-'Laplace-rot'!O28)^2)</f>
        <v>11.26374508732538</v>
      </c>
      <c r="AW29" s="17">
        <f>SQRT(('Laplace-rot'!Q29-'Laplace-rot'!O29)^2+('Laplace-rot'!P30-'Laplace-rot'!P28)^2)</f>
        <v>11.839157111955823</v>
      </c>
      <c r="AX29" s="17">
        <f>SQRT(('Laplace-rot'!R29-'Laplace-rot'!P29)^2+('Laplace-rot'!Q30-'Laplace-rot'!Q28)^2)</f>
        <v>12.193968977480072</v>
      </c>
      <c r="AY29" s="17">
        <f>SQRT(('Laplace-rot'!S29-'Laplace-rot'!Q29)^2+('Laplace-rot'!R30-'Laplace-rot'!R28)^2)</f>
        <v>12.19396952911493</v>
      </c>
      <c r="AZ29" s="17">
        <f>SQRT(('Laplace-rot'!T29-'Laplace-rot'!R29)^2+('Laplace-rot'!S30-'Laplace-rot'!S28)^2)</f>
        <v>11.8391576176027</v>
      </c>
      <c r="BA29" s="17">
        <f>SQRT(('Laplace-rot'!U29-'Laplace-rot'!S29)^2+('Laplace-rot'!T30-'Laplace-rot'!T28)^2)</f>
        <v>11.26374508732538</v>
      </c>
      <c r="BB29" s="17">
        <f>SQRT(('Laplace-rot'!V29-'Laplace-rot'!T29)^2+('Laplace-rot'!U30-'Laplace-rot'!U28)^2)</f>
        <v>10.504497805467953</v>
      </c>
      <c r="BC29" s="17">
        <f>SQRT(('Laplace-rot'!W29-'Laplace-rot'!U29)^2+('Laplace-rot'!V30-'Laplace-rot'!V28)^2)</f>
        <v>9.610335009579039</v>
      </c>
      <c r="BD29" s="17">
        <f>SQRT(('Laplace-rot'!X29-'Laplace-rot'!V29)^2+('Laplace-rot'!W30-'Laplace-rot'!W28)^2)</f>
        <v>8.630781256648417</v>
      </c>
      <c r="BE29" s="17">
        <f>SQRT(('Laplace-rot'!Z29-'Laplace-rot'!W29)^2+('Laplace-rot'!X30-'Laplace-rot'!X28)^2)</f>
        <v>9.040055486820126</v>
      </c>
      <c r="BF29" s="17">
        <f>SQRT(('Laplace-rot'!AA29-'Laplace-rot'!X29)^2+('Laplace-rot'!Z30-'Laplace-rot'!Z28)^2)</f>
        <v>7.486109726507045</v>
      </c>
      <c r="BG29" s="17">
        <f>SQRT(('Laplace-rot'!AB29-'Laplace-rot'!Z29)^2+('Laplace-rot'!AA30-'Laplace-rot'!AA28)^2)</f>
        <v>4.91490839558478</v>
      </c>
      <c r="BH29" s="17">
        <f>SQRT(('Laplace-rot'!AC29-'Laplace-rot'!AA29)^2+('Laplace-rot'!AB30-'Laplace-rot'!AB28)^2)</f>
        <v>4.2811804228832955</v>
      </c>
      <c r="BI29" s="17">
        <f>SQRT(('Laplace-rot'!AD29-'Laplace-rot'!AB29)^2+('Laplace-rot'!AC30-'Laplace-rot'!AC28)^2)</f>
        <v>3.803636351252232</v>
      </c>
      <c r="BJ29" s="17">
        <f>SQRT(('Laplace-rot'!AE29-'Laplace-rot'!AC29)^2+('Laplace-rot'!AD30-'Laplace-rot'!AD28)^2)</f>
        <v>3.576081172758492</v>
      </c>
      <c r="BK29" s="17">
        <f>SQRT(('Laplace-rot'!AF29-'Laplace-rot'!AD29)^2+('Laplace-rot'!AE30-'Laplace-rot'!AE28)^2)</f>
        <v>1.8739730356441353</v>
      </c>
      <c r="BL29" s="17">
        <f>SQRT(('Laplace-rot'!AG29-'Laplace-rot'!AE29)^2+('Laplace-rot'!AF30-'Laplace-rot'!AF28)^2)</f>
        <v>1.7743129359809363E-47</v>
      </c>
      <c r="BQ29" s="9">
        <f>-10*(B29+D29+C28+C30+(D29-C29)/IF((COLUMN(C29)-potaxis)*2+1,(COLUMN(C29)-potaxis)*2+1,1)+(C29-B29)/((COLUMN(C29)-potaxis)*2-1)-4*C29)</f>
        <v>2.8284406169364604E-46</v>
      </c>
      <c r="BR29" s="9">
        <f>-10*(C29+E29+D28+D30+(E29-D29)/IF((COLUMN(D29)-potaxis)*2+1,(COLUMN(D29)-potaxis)*2+1,1)+(D29-C29)/((COLUMN(D29)-potaxis)*2-1)-4*D29)</f>
        <v>-22.848872097377118</v>
      </c>
      <c r="BS29" s="9">
        <f>-10*(D29+F29+E28+E30+(F29-E29)/IF((COLUMN(E29)-potaxis)*2+1,(COLUMN(E29)-potaxis)*2+1,1)+(E29-D29)/((COLUMN(E29)-potaxis)*2-1)-4*E29)</f>
        <v>5.435074945658869E-05</v>
      </c>
      <c r="BT29" s="9">
        <f>-10*(E29+G29+F28+F30+(G29-F29)/IF((COLUMN(F29)-potaxis)*2+1,(COLUMN(F29)-potaxis)*2+1,1)+(F29-E29)/((COLUMN(F29)-potaxis)*2-1)-4*F29)</f>
        <v>4.4281917084276756E-05</v>
      </c>
      <c r="BU29" s="9">
        <f>-10*(F29+H29+G28+G30+(H29-G29)/IF((COLUMN(G29)-potaxis)*2+1,(COLUMN(G29)-potaxis)*2+1,1)+(G29-F29)/((COLUMN(G29)-potaxis)*2-1)-4*G29)</f>
        <v>3.585814667417253E-05</v>
      </c>
      <c r="BV29" s="9">
        <f>-10*(G29+I29+H28+H30+(I29-H29)/IF((COLUMN(H29)-potaxis)*2+1,(COLUMN(H29)-potaxis)*2+1,1)+(H29-G29)/((COLUMN(H29)-potaxis)*2-1)-4*H29)</f>
        <v>2.8072319082639297E-05</v>
      </c>
      <c r="BW29" s="9">
        <f>-10*(H29+J29+I28+I30+(J29-I29)/IF((COLUMN(I29)-potaxis)*2+1,(COLUMN(I29)-potaxis)*2+1,1)+(I29-H29)/((COLUMN(I29)-potaxis)*2-1)-4*I29)</f>
        <v>2.1241588257225885E-05</v>
      </c>
      <c r="BX29" s="9">
        <f>-10*(I29+K29+J28+J30+(K29-J29)/IF((COLUMN(J29)-potaxis)*2+1,(COLUMN(J29)-potaxis)*2+1,1)+(J29-I29)/((COLUMN(J29)-potaxis)*2-1)-4*J29)</f>
        <v>1.602209550810585E-05</v>
      </c>
      <c r="BY29" s="9">
        <f>-10*(J29+L29+K28+K30+(L29-K29)/IF((COLUMN(K29)-potaxis)*2+1,(COLUMN(K29)-potaxis)*2+1,1)+(K29-J29)/((COLUMN(K29)-potaxis)*2-1)-4*K29)</f>
        <v>1.2337179811083843E-05</v>
      </c>
      <c r="BZ29" s="9">
        <f>-10*(K29+M29+L28+L30+(M29-L29)/IF((COLUMN(L29)-potaxis)*2+1,(COLUMN(L29)-potaxis)*2+1,1)+(L29-K29)/((COLUMN(L29)-potaxis)*2-1)-4*L29)</f>
        <v>9.109178762400916E-06</v>
      </c>
      <c r="CA29" s="9">
        <f>-10*(L29+N29+M28+M30+(N29-M29)/IF((COLUMN(M29)-potaxis)*2+1,(COLUMN(M29)-potaxis)*2+1,1)+(M29-L29)/((COLUMN(M29)-potaxis)*2-1)-4*M29)</f>
        <v>4.960242279139493E-06</v>
      </c>
      <c r="CB29" s="9">
        <f>-10*(M29+O29+N28+N30+(O29-N29)/IF((COLUMN(N29)-potaxis)*2+1,(COLUMN(N29)-potaxis)*2+1,1)+(N29-M29)/((COLUMN(N29)-potaxis)*2-1)-4*N29)</f>
        <v>-1.2584727926423511E-06</v>
      </c>
      <c r="CC29" s="9">
        <f>-10*(N29+P29+O28+O30+(P29-O29)/IF((COLUMN(O29)-potaxis)*2+1,(COLUMN(O29)-potaxis)*2+1,1)+(O29-N29)/((COLUMN(O29)-potaxis)*2-1)-4*O29)</f>
        <v>-9.88520895361944E-06</v>
      </c>
      <c r="CD29" s="9">
        <f>-10*(O29+Q29+P28+P30+(Q29-P29)/IF((COLUMN(P29)-potaxis)*2+1,(COLUMN(P29)-potaxis)*2+1,1)+(P29-O29)/((COLUMN(P29)-potaxis)*2-1)-4*P29)</f>
        <v>-1.9720368840125957E-05</v>
      </c>
      <c r="CE29" s="9">
        <f>-10*(P29+R29+Q28+Q30+(R29-Q29)/IF((COLUMN(Q29)-potaxis)*2+1,(COLUMN(Q29)-potaxis)*2+1,1)+(Q29-P29)/((COLUMN(Q29)-potaxis)*2-1)-4*Q29)</f>
        <v>-7.977847147344619E-05</v>
      </c>
      <c r="CF29" s="42">
        <f>OFFSET(CF29,0,2*(rhoaxis-COLUMN(CF29)))</f>
        <v>-7.977847147344619E-05</v>
      </c>
      <c r="CG29" s="9">
        <f>OFFSET(CG29,0,2*(rhoaxis-COLUMN(CG29)))</f>
        <v>-1.9720368840125957E-05</v>
      </c>
      <c r="CH29" s="9">
        <f>OFFSET(CH29,0,2*(rhoaxis-COLUMN(CH29)))</f>
        <v>-9.88520895361944E-06</v>
      </c>
      <c r="CI29" s="9">
        <f>OFFSET(CI29,0,2*(rhoaxis-COLUMN(CI29)))</f>
        <v>-1.2584727926423511E-06</v>
      </c>
      <c r="CJ29" s="9">
        <f>OFFSET(CJ29,0,2*(rhoaxis-COLUMN(CJ29)))</f>
        <v>4.960242279139493E-06</v>
      </c>
      <c r="CK29" s="9">
        <f>OFFSET(CK29,0,2*(rhoaxis-COLUMN(CK29)))</f>
        <v>9.109178762400916E-06</v>
      </c>
      <c r="CL29" s="9">
        <f>OFFSET(CL29,0,2*(rhoaxis-COLUMN(CL29)))</f>
        <v>1.2337179811083843E-05</v>
      </c>
      <c r="CM29" s="9">
        <f>OFFSET(CM29,0,2*(rhoaxis-COLUMN(CM29)))</f>
        <v>1.602209550810585E-05</v>
      </c>
      <c r="CN29" s="9">
        <f>OFFSET(CN29,0,2*(rhoaxis-COLUMN(CN29)))</f>
        <v>2.1241588257225885E-05</v>
      </c>
      <c r="CO29" s="9">
        <f>OFFSET(CO29,0,2*(rhoaxis-COLUMN(CO29)))</f>
        <v>2.8072319082639297E-05</v>
      </c>
      <c r="CP29" s="9">
        <f>OFFSET(CP29,0,2*(rhoaxis-COLUMN(CP29)))</f>
        <v>3.585814667417253E-05</v>
      </c>
      <c r="CQ29" s="9">
        <f>OFFSET(CQ29,0,2*(rhoaxis-COLUMN(CQ29)))</f>
        <v>4.4281917084276756E-05</v>
      </c>
      <c r="CR29" s="9">
        <f>OFFSET(CR29,0,2*(rhoaxis-COLUMN(CR29)))</f>
        <v>5.435074945658869E-05</v>
      </c>
      <c r="CS29" s="9">
        <f>OFFSET(CS29,0,2*(rhoaxis-COLUMN(CS29)))</f>
        <v>-22.848872097377118</v>
      </c>
      <c r="CT29" s="9">
        <f>OFFSET(CT29,0,2*(rhoaxis-COLUMN(CT29)))</f>
        <v>2.8284406169364604E-46</v>
      </c>
      <c r="CX29" s="37">
        <f>BQ29/10*CX$38</f>
        <v>4.101238894557867E-46</v>
      </c>
      <c r="CY29" s="37">
        <f>BR29/10*CY$38</f>
        <v>-30.84597733145911</v>
      </c>
      <c r="CZ29" s="37">
        <f>BS29/10*CZ$38</f>
        <v>6.793843682073586E-05</v>
      </c>
      <c r="DA29" s="37">
        <f>BT29/10*DA$38</f>
        <v>5.092420464691827E-05</v>
      </c>
      <c r="DB29" s="37">
        <f>BU29/10*DB$38</f>
        <v>3.765105400788116E-05</v>
      </c>
      <c r="DC29" s="37">
        <f>BV29/10*DC$38</f>
        <v>2.6668703128507332E-05</v>
      </c>
      <c r="DD29" s="37">
        <f>BW29/10*DD$38</f>
        <v>1.8055350018642002E-05</v>
      </c>
      <c r="DE29" s="37">
        <f>BX29/10*DE$38</f>
        <v>1.2016571631079387E-05</v>
      </c>
      <c r="DF29" s="37">
        <f>BY29/10*DF$38</f>
        <v>8.019166877204498E-06</v>
      </c>
      <c r="DG29" s="37">
        <f>BZ29/10*DG$38</f>
        <v>5.010048319320504E-06</v>
      </c>
      <c r="DH29" s="37">
        <f>CA29/10*DH$38</f>
        <v>2.232109025612772E-06</v>
      </c>
      <c r="DI29" s="37">
        <f>CB29/10*DI$38</f>
        <v>-4.404654774248229E-07</v>
      </c>
      <c r="DJ29" s="37">
        <f>CC29/10*DJ$38</f>
        <v>-2.47130223840486E-06</v>
      </c>
      <c r="DK29" s="37">
        <f>CD29/10*DK$38</f>
        <v>-2.9580553260188935E-06</v>
      </c>
      <c r="DL29" s="37">
        <f>CE29/10*DL$38</f>
        <v>-3.9889235736723094E-06</v>
      </c>
      <c r="DM29" s="15">
        <f>CF29/10*DM$38</f>
        <v>-3.9889235736723094E-06</v>
      </c>
      <c r="DN29" s="37">
        <f>CG29/10*DN$38</f>
        <v>-2.9580553260188935E-06</v>
      </c>
      <c r="DO29" s="37">
        <f>CH29/10*DO$38</f>
        <v>-2.47130223840486E-06</v>
      </c>
      <c r="DP29" s="37">
        <f>CI29/10*DP$38</f>
        <v>-4.404654774248229E-07</v>
      </c>
      <c r="DQ29" s="37">
        <f>CJ29/10*DQ$38</f>
        <v>2.232109025612772E-06</v>
      </c>
      <c r="DR29" s="37">
        <f>CK29/10*DR$38</f>
        <v>5.010048319320504E-06</v>
      </c>
      <c r="DS29" s="37">
        <f>CL29/10*DS$38</f>
        <v>8.019166877204498E-06</v>
      </c>
      <c r="DT29" s="37">
        <f>CM29/10*DT$38</f>
        <v>1.2016571631079387E-05</v>
      </c>
      <c r="DU29" s="37">
        <f>CN29/10*DU$38</f>
        <v>1.8055350018642002E-05</v>
      </c>
      <c r="DV29" s="37">
        <f>CO29/10*DV$38</f>
        <v>2.6668703128507332E-05</v>
      </c>
      <c r="DW29" s="37">
        <f>CP29/10*DW$38</f>
        <v>3.765105400788116E-05</v>
      </c>
      <c r="DX29" s="37">
        <f>CQ29/10*DX$38</f>
        <v>5.092420464691827E-05</v>
      </c>
      <c r="DY29" s="37">
        <f>CR29/10*DY$38</f>
        <v>6.793843682073586E-05</v>
      </c>
      <c r="DZ29" s="37">
        <f>CS29/10*DZ$38</f>
        <v>-30.84597733145911</v>
      </c>
      <c r="EA29" s="37">
        <f>CT29/10*EA$38</f>
        <v>4.101238894557867E-46</v>
      </c>
    </row>
    <row r="30" spans="2:131" ht="19.5" customHeight="1">
      <c r="B30" s="44">
        <f>C30</f>
        <v>0</v>
      </c>
      <c r="C30" s="40">
        <v>0</v>
      </c>
      <c r="D30" s="13">
        <f>IF(gate,(C30+E30+D29+D31+(E30-D30)/IF((COLUMN(D30)-potaxis)*2+1,(COLUMN(D30)-potaxis)*2+1,1)+(D30-C30)/((COLUMN(D30)-potaxis)*2-1))*gam4-D30*gamm1,0)</f>
        <v>0.5676444775830923</v>
      </c>
      <c r="E30" s="13">
        <f>IF(gate,(D30+F30+E29+E31+(F30-E30)/IF((COLUMN(E30)-potaxis)*2+1,(COLUMN(E30)-potaxis)*2+1,1)+(E30-D30)/((COLUMN(E30)-potaxis)*2-1))*gam4-E30*gamm1,0)</f>
        <v>1.6943939804057935</v>
      </c>
      <c r="F30" s="13">
        <f>IF(gate,(E30+G30+F29+F31+(G30-F30)/IF((COLUMN(F30)-potaxis)*2+1,(COLUMN(F30)-potaxis)*2+1,1)+(F30-E30)/((COLUMN(F30)-potaxis)*2-1))*gam4-F30*gamm1,0)</f>
        <v>3.028767044884286</v>
      </c>
      <c r="G30" s="13">
        <f>IF(gate,(F30+H30+G29+G31+(H30-G30)/IF((COLUMN(G30)-potaxis)*2+1,(COLUMN(G30)-potaxis)*2+1,1)+(G30-F30)/((COLUMN(G30)-potaxis)*2-1))*gam4-G30*gamm1,0)</f>
        <v>4.477181517734796</v>
      </c>
      <c r="H30" s="13">
        <f>IF(gate,(G30+I30+H29+H31+(I30-H30)/IF((COLUMN(H30)-potaxis)*2+1,(COLUMN(H30)-potaxis)*2+1,1)+(H30-G30)/((COLUMN(H30)-potaxis)*2-1))*gam4-H30*gamm1,0)</f>
        <v>5.999029789402085</v>
      </c>
      <c r="I30" s="13">
        <f>IF(gate,(H30+J30+I29+I31+(J30-I30)/IF((COLUMN(I30)-potaxis)*2+1,(COLUMN(I30)-potaxis)*2+1,1)+(I30-H30)/((COLUMN(I30)-potaxis)*2-1))*gam4-I30*gamm1,0)</f>
        <v>7.572551320335456</v>
      </c>
      <c r="J30" s="13">
        <f>IF(gate,(I30+K30+J29+J31+(K30-J30)/IF((COLUMN(J30)-potaxis)*2+1,(COLUMN(J30)-potaxis)*2+1,1)+(J30-I30)/((COLUMN(J30)-potaxis)*2-1))*gam4-J30*gamm1,0)</f>
        <v>9.194277539307354</v>
      </c>
      <c r="K30" s="13">
        <f>IF(gate,(J30+L30+K29+K31+(L30-K30)/IF((COLUMN(K30)-potaxis)*2+1,(COLUMN(K30)-potaxis)*2+1,1)+(K30-J30)/((COLUMN(K30)-potaxis)*2-1))*gam4-K30*gamm1,0)</f>
        <v>10.871371459154236</v>
      </c>
      <c r="L30" s="13">
        <f>IF(gate,(K30+M30+L29+L31+(M30-L30)/IF((COLUMN(L30)-potaxis)*2+1,(COLUMN(L30)-potaxis)*2+1,1)+(L30-K30)/((COLUMN(L30)-potaxis)*2-1))*gam4-L30*gamm1,0)</f>
        <v>12.581685952575137</v>
      </c>
      <c r="M30" s="13">
        <f>IF(gate,(L30+N30+M29+M31+(N30-M30)/IF((COLUMN(M30)-potaxis)*2+1,(COLUMN(M30)-potaxis)*2+1,1)+(M30-L30)/((COLUMN(M30)-potaxis)*2-1))*gam4-M30*gamm1,0)</f>
        <v>14.259303644221177</v>
      </c>
      <c r="N30" s="13">
        <f>IF(gate,(M30+O30+N29+N31+(O30-N30)/IF((COLUMN(N30)-potaxis)*2+1,(COLUMN(N30)-potaxis)*2+1,1)+(N30-M30)/((COLUMN(N30)-potaxis)*2-1))*gam4-N30*gamm1,0)</f>
        <v>15.787510513525302</v>
      </c>
      <c r="O30" s="13">
        <f>IF(gate,(N30+P30+O29+O31+(P30-O30)/IF((COLUMN(O30)-potaxis)*2+1,(COLUMN(O30)-potaxis)*2+1,1)+(O30-N30)/((COLUMN(O30)-potaxis)*2-1))*gam4-O30*gamm1,0)</f>
        <v>17.053061391228827</v>
      </c>
      <c r="P30" s="13">
        <f>IF(gate,(O30+Q30+P29+P31+(Q30-P30)/IF((COLUMN(P30)-potaxis)*2+1,(COLUMN(P30)-potaxis)*2+1,1)+(P30-O30)/((COLUMN(P30)-potaxis)*2-1))*gam4-P30*gamm1,0)</f>
        <v>17.981110540117584</v>
      </c>
      <c r="Q30" s="13">
        <f>IF(gate,(P30+R30+Q29+Q31+(R30-Q30)/IF((COLUMN(Q30)-potaxis)*2+1,(COLUMN(Q30)-potaxis)*2+1,1)+(Q30-P30)/((COLUMN(Q30)-potaxis)*2-1))*gam4-Q30*gamm1,0)</f>
        <v>18.584883384086353</v>
      </c>
      <c r="R30" s="35">
        <f>OFFSET(R30,0,2*(potaxis-COLUMN(R30)))</f>
        <v>18.584884032041693</v>
      </c>
      <c r="S30" s="13">
        <f>OFFSET(S30,0,2*(potaxis-COLUMN(S30)))</f>
        <v>17.981110540117584</v>
      </c>
      <c r="T30" s="13">
        <f>OFFSET(T30,0,2*(potaxis-COLUMN(T30)))</f>
        <v>17.053061391228827</v>
      </c>
      <c r="U30" s="13">
        <f>OFFSET(U30,0,2*(potaxis-COLUMN(U30)))</f>
        <v>15.787510513525302</v>
      </c>
      <c r="V30" s="13">
        <f>OFFSET(V30,0,2*(potaxis-COLUMN(V30)))</f>
        <v>14.259303644221177</v>
      </c>
      <c r="W30" s="13">
        <f>OFFSET(W30,0,2*(potaxis-COLUMN(W30)))</f>
        <v>12.581685952575137</v>
      </c>
      <c r="X30" s="13">
        <f>OFFSET(X30,0,2*(potaxis-COLUMN(X30)))</f>
        <v>10.871371459154236</v>
      </c>
      <c r="Y30" s="13">
        <f>OFFSET(Y30,0,2*(potaxis-COLUMN(Y30)))</f>
        <v>9.194277539307354</v>
      </c>
      <c r="Z30" s="13">
        <f>OFFSET(Z30,0,2*(potaxis-COLUMN(Z30)))</f>
        <v>7.572551320335456</v>
      </c>
      <c r="AA30" s="13">
        <f>OFFSET(AA30,0,2*(potaxis-COLUMN(AA30)))</f>
        <v>5.999029789402085</v>
      </c>
      <c r="AB30" s="13">
        <f>OFFSET(AB30,0,2*(potaxis-COLUMN(AB30)))</f>
        <v>4.477181517734796</v>
      </c>
      <c r="AC30" s="13">
        <f>OFFSET(AC30,0,2*(potaxis-COLUMN(AC30)))</f>
        <v>3.028767044884286</v>
      </c>
      <c r="AD30" s="13">
        <f>OFFSET(AD30,0,2*(potaxis-COLUMN(AD30)))</f>
        <v>1.6943939804057935</v>
      </c>
      <c r="AE30" s="13">
        <f>OFFSET(AE30,0,2*(potaxis-COLUMN(AE30)))</f>
        <v>0.5676444775830923</v>
      </c>
      <c r="AF30" s="13">
        <f>OFFSET(AF30,0,2*(potaxis-COLUMN(AF30)))</f>
        <v>0</v>
      </c>
      <c r="AG30" s="44">
        <f>AF30</f>
        <v>0</v>
      </c>
      <c r="AJ30" s="17">
        <f>SQRT(('Laplace-rot'!D30-'Laplace-rot'!B30)^2+('Laplace-rot'!C31-'Laplace-rot'!C29)^2)</f>
        <v>0.5676444775830923</v>
      </c>
      <c r="AK30" s="17">
        <f>SQRT(('Laplace-rot'!E30-'Laplace-rot'!C30)^2+('Laplace-rot'!D31-'Laplace-rot'!D29)^2)</f>
        <v>1.8111625960017137</v>
      </c>
      <c r="AL30" s="17">
        <f>SQRT(('Laplace-rot'!F30-'Laplace-rot'!D30)^2+('Laplace-rot'!E31-'Laplace-rot'!E29)^2)</f>
        <v>2.4783564529253166</v>
      </c>
      <c r="AM30" s="17">
        <f>SQRT(('Laplace-rot'!G30-'Laplace-rot'!E30)^2+('Laplace-rot'!F31-'Laplace-rot'!F29)^2)</f>
        <v>2.976175229972118</v>
      </c>
      <c r="AN30" s="17">
        <f>SQRT(('Laplace-rot'!H30-'Laplace-rot'!F30)^2+('Laplace-rot'!G31-'Laplace-rot'!G29)^2)</f>
        <v>3.4762600325563597</v>
      </c>
      <c r="AO30" s="17">
        <f>SQRT(('Laplace-rot'!I30-'Laplace-rot'!G30)^2+('Laplace-rot'!H31-'Laplace-rot'!H29)^2)</f>
        <v>4.058420982114817</v>
      </c>
      <c r="AP30" s="17">
        <f>SQRT(('Laplace-rot'!J30-'Laplace-rot'!H30)^2+('Laplace-rot'!I31-'Laplace-rot'!I29)^2)</f>
        <v>4.778352629242476</v>
      </c>
      <c r="AQ30" s="17">
        <f>SQRT(('Laplace-rot'!K30-'Laplace-rot'!I30)^2+('Laplace-rot'!J31-'Laplace-rot'!J29)^2)</f>
        <v>5.6411654148215336</v>
      </c>
      <c r="AR30" s="17">
        <f>SQRT(('Laplace-rot'!L30-'Laplace-rot'!J30)^2+('Laplace-rot'!K31-'Laplace-rot'!K29)^2)</f>
        <v>6.550096870845225</v>
      </c>
      <c r="AS30" s="17">
        <f>SQRT(('Laplace-rot'!M30-'Laplace-rot'!K30)^2+('Laplace-rot'!L31-'Laplace-rot'!L29)^2)</f>
        <v>7.405055155322922</v>
      </c>
      <c r="AT30" s="17">
        <f>SQRT(('Laplace-rot'!N30-'Laplace-rot'!L30)^2+('Laplace-rot'!M31-'Laplace-rot'!M29)^2)</f>
        <v>8.128607331462979</v>
      </c>
      <c r="AU30" s="17">
        <f>SQRT(('Laplace-rot'!O30-'Laplace-rot'!M30)^2+('Laplace-rot'!N31-'Laplace-rot'!N29)^2)</f>
        <v>8.75777243046968</v>
      </c>
      <c r="AV30" s="17">
        <f>SQRT(('Laplace-rot'!P30-'Laplace-rot'!N30)^2+('Laplace-rot'!O31-'Laplace-rot'!O29)^2)</f>
        <v>9.312570871290106</v>
      </c>
      <c r="AW30" s="17">
        <f>SQRT(('Laplace-rot'!Q30-'Laplace-rot'!O30)^2+('Laplace-rot'!P31-'Laplace-rot'!P29)^2)</f>
        <v>9.755470019330499</v>
      </c>
      <c r="AX30" s="17">
        <f>SQRT(('Laplace-rot'!R30-'Laplace-rot'!P30)^2+('Laplace-rot'!Q31-'Laplace-rot'!Q29)^2)</f>
        <v>10.043914575230321</v>
      </c>
      <c r="AY30" s="17">
        <f>SQRT(('Laplace-rot'!S30-'Laplace-rot'!Q30)^2+('Laplace-rot'!R31-'Laplace-rot'!R29)^2)</f>
        <v>10.043915996089705</v>
      </c>
      <c r="AZ30" s="17">
        <f>SQRT(('Laplace-rot'!T30-'Laplace-rot'!R30)^2+('Laplace-rot'!S31-'Laplace-rot'!S29)^2)</f>
        <v>9.75547012107367</v>
      </c>
      <c r="BA30" s="17">
        <f>SQRT(('Laplace-rot'!U30-'Laplace-rot'!S30)^2+('Laplace-rot'!T31-'Laplace-rot'!T29)^2)</f>
        <v>9.312570871290106</v>
      </c>
      <c r="BB30" s="17">
        <f>SQRT(('Laplace-rot'!V30-'Laplace-rot'!T30)^2+('Laplace-rot'!U31-'Laplace-rot'!U29)^2)</f>
        <v>8.75777243046968</v>
      </c>
      <c r="BC30" s="17">
        <f>SQRT(('Laplace-rot'!W30-'Laplace-rot'!U30)^2+('Laplace-rot'!V31-'Laplace-rot'!V29)^2)</f>
        <v>8.128607331462979</v>
      </c>
      <c r="BD30" s="17">
        <f>SQRT(('Laplace-rot'!X30-'Laplace-rot'!V30)^2+('Laplace-rot'!W31-'Laplace-rot'!W29)^2)</f>
        <v>7.405055155322922</v>
      </c>
      <c r="BE30" s="17">
        <f>SQRT(('Laplace-rot'!Z30-'Laplace-rot'!W30)^2+('Laplace-rot'!X31-'Laplace-rot'!X29)^2)</f>
        <v>7.518022547391169</v>
      </c>
      <c r="BF30" s="17">
        <f>SQRT(('Laplace-rot'!AA30-'Laplace-rot'!X30)^2+('Laplace-rot'!Z31-'Laplace-rot'!Z29)^2)</f>
        <v>6.030154145037835</v>
      </c>
      <c r="BG30" s="17">
        <f>SQRT(('Laplace-rot'!AB30-'Laplace-rot'!Z30)^2+('Laplace-rot'!AA31-'Laplace-rot'!AA29)^2)</f>
        <v>4.058420982114817</v>
      </c>
      <c r="BH30" s="17">
        <f>SQRT(('Laplace-rot'!AC30-'Laplace-rot'!AA30)^2+('Laplace-rot'!AB31-'Laplace-rot'!AB29)^2)</f>
        <v>3.4762600325563597</v>
      </c>
      <c r="BI30" s="17">
        <f>SQRT(('Laplace-rot'!AD30-'Laplace-rot'!AB30)^2+('Laplace-rot'!AC31-'Laplace-rot'!AC29)^2)</f>
        <v>2.976175229972118</v>
      </c>
      <c r="BJ30" s="17">
        <f>SQRT(('Laplace-rot'!AE30-'Laplace-rot'!AC30)^2+('Laplace-rot'!AD31-'Laplace-rot'!AD29)^2)</f>
        <v>2.4783564529253166</v>
      </c>
      <c r="BK30" s="17">
        <f>SQRT(('Laplace-rot'!AF30-'Laplace-rot'!AD30)^2+('Laplace-rot'!AE31-'Laplace-rot'!AE29)^2)</f>
        <v>1.8111625960017137</v>
      </c>
      <c r="BL30" s="17">
        <f>SQRT(('Laplace-rot'!AG30-'Laplace-rot'!AE30)^2+('Laplace-rot'!AF31-'Laplace-rot'!AF29)^2)</f>
        <v>0.5676444775830923</v>
      </c>
      <c r="BQ30" s="9">
        <f>-10*(B30+D30+C29+C31+(D30-C30)/IF((COLUMN(C30)-potaxis)*2+1,(COLUMN(C30)-potaxis)*2+1,1)+(C30-B30)/((COLUMN(C30)-potaxis)*2-1)-4*C30)</f>
        <v>-5.473714605265533</v>
      </c>
      <c r="BR30" s="9">
        <f>-10*(C30+E30+D29+D31+(E30-D30)/IF((COLUMN(D30)-potaxis)*2+1,(COLUMN(D30)-potaxis)*2+1,1)+(D30-C30)/((COLUMN(D30)-potaxis)*2-1)-4*D30)</f>
        <v>-2.5858068819495372E-05</v>
      </c>
      <c r="BS30" s="9">
        <f>-10*(D30+F30+E29+E31+(F30-E30)/IF((COLUMN(E30)-potaxis)*2+1,(COLUMN(E30)-potaxis)*2+1,1)+(E30-D30)/((COLUMN(E30)-potaxis)*2-1)-4*E30)</f>
        <v>-7.70037710040583E-06</v>
      </c>
      <c r="BT30" s="9">
        <f>-10*(E30+G30+F29+F31+(G30-F30)/IF((COLUMN(F30)-potaxis)*2+1,(COLUMN(F30)-potaxis)*2+1,1)+(F30-E30)/((COLUMN(F30)-potaxis)*2-1)-4*F30)</f>
        <v>1.1602345413308512E-05</v>
      </c>
      <c r="BU30" s="9">
        <f>-10*(F30+H30+G29+G31+(H30-G30)/IF((COLUMN(G30)-potaxis)*2+1,(COLUMN(G30)-potaxis)*2+1,1)+(G30-F30)/((COLUMN(G30)-potaxis)*2-1)-4*G30)</f>
        <v>2.481490945172027E-05</v>
      </c>
      <c r="BV30" s="9">
        <f>-10*(G30+I30+H29+H31+(I30-H30)/IF((COLUMN(H30)-potaxis)*2+1,(COLUMN(H30)-potaxis)*2+1,1)+(H30-G30)/((COLUMN(H30)-potaxis)*2-1)-4*H30)</f>
        <v>3.288164215575762E-05</v>
      </c>
      <c r="BW30" s="9">
        <f>-10*(H30+J30+I29+I31+(J30-I30)/IF((COLUMN(I30)-potaxis)*2+1,(COLUMN(I30)-potaxis)*2+1,1)+(I30-H30)/((COLUMN(I30)-potaxis)*2-1)-4*I30)</f>
        <v>3.591564322391605E-05</v>
      </c>
      <c r="BX30" s="9">
        <f>-10*(I30+K30+J29+J31+(K30-J30)/IF((COLUMN(J30)-potaxis)*2+1,(COLUMN(J30)-potaxis)*2+1,1)+(J30-I30)/((COLUMN(J30)-potaxis)*2-1)-4*J30)</f>
        <v>3.525324871134217E-05</v>
      </c>
      <c r="BY30" s="9">
        <f>-10*(J30+L30+K29+K31+(L30-K30)/IF((COLUMN(K30)-potaxis)*2+1,(COLUMN(K30)-potaxis)*2+1,1)+(K30-J30)/((COLUMN(K30)-potaxis)*2-1)-4*K30)</f>
        <v>3.407202818550559E-05</v>
      </c>
      <c r="BZ30" s="9">
        <f>-10*(K30+M30+L29+L31+(M30-L30)/IF((COLUMN(L30)-potaxis)*2+1,(COLUMN(L30)-potaxis)*2+1,1)+(L30-K30)/((COLUMN(L30)-potaxis)*2-1)-4*L30)</f>
        <v>3.44442194233352E-05</v>
      </c>
      <c r="CA30" s="9">
        <f>-10*(L30+N30+M29+M31+(N30-M30)/IF((COLUMN(M30)-potaxis)*2+1,(COLUMN(M30)-potaxis)*2+1,1)+(M30-L30)/((COLUMN(M30)-potaxis)*2-1)-4*M30)</f>
        <v>3.674011892940143E-05</v>
      </c>
      <c r="CB30" s="9">
        <f>-10*(M30+O30+N29+N31+(O30-N30)/IF((COLUMN(N30)-potaxis)*2+1,(COLUMN(N30)-potaxis)*2+1,1)+(N30-M30)/((COLUMN(N30)-potaxis)*2-1)-4*N30)</f>
        <v>3.941601207202439E-05</v>
      </c>
      <c r="CC30" s="9">
        <f>-10*(N30+P30+O29+O31+(P30-O30)/IF((COLUMN(O30)-potaxis)*2+1,(COLUMN(O30)-potaxis)*2+1,1)+(O30-N30)/((COLUMN(O30)-potaxis)*2-1)-4*O30)</f>
        <v>4.159051485430609E-05</v>
      </c>
      <c r="CD30" s="9">
        <f>-10*(O30+Q30+P29+P31+(Q30-P30)/IF((COLUMN(P30)-potaxis)*2+1,(COLUMN(P30)-potaxis)*2+1,1)+(P30-O30)/((COLUMN(P30)-potaxis)*2-1)-4*P30)</f>
        <v>4.464481705213075E-05</v>
      </c>
      <c r="CE30" s="9">
        <f>-10*(P30+R30+Q29+Q31+(R30-Q30)/IF((COLUMN(Q30)-potaxis)*2+1,(COLUMN(Q30)-potaxis)*2+1,1)+(Q30-P30)/((COLUMN(Q30)-potaxis)*2-1)-4*Q30)</f>
        <v>2.7821681953810184E-05</v>
      </c>
      <c r="CF30" s="42">
        <f>OFFSET(CF30,0,2*(rhoaxis-COLUMN(CF30)))</f>
        <v>2.7821681953810184E-05</v>
      </c>
      <c r="CG30" s="9">
        <f>OFFSET(CG30,0,2*(rhoaxis-COLUMN(CG30)))</f>
        <v>4.464481705213075E-05</v>
      </c>
      <c r="CH30" s="9">
        <f>OFFSET(CH30,0,2*(rhoaxis-COLUMN(CH30)))</f>
        <v>4.159051485430609E-05</v>
      </c>
      <c r="CI30" s="9">
        <f>OFFSET(CI30,0,2*(rhoaxis-COLUMN(CI30)))</f>
        <v>3.941601207202439E-05</v>
      </c>
      <c r="CJ30" s="9">
        <f>OFFSET(CJ30,0,2*(rhoaxis-COLUMN(CJ30)))</f>
        <v>3.674011892940143E-05</v>
      </c>
      <c r="CK30" s="9">
        <f>OFFSET(CK30,0,2*(rhoaxis-COLUMN(CK30)))</f>
        <v>3.44442194233352E-05</v>
      </c>
      <c r="CL30" s="9">
        <f>OFFSET(CL30,0,2*(rhoaxis-COLUMN(CL30)))</f>
        <v>3.407202818550559E-05</v>
      </c>
      <c r="CM30" s="9">
        <f>OFFSET(CM30,0,2*(rhoaxis-COLUMN(CM30)))</f>
        <v>3.525324871134217E-05</v>
      </c>
      <c r="CN30" s="9">
        <f>OFFSET(CN30,0,2*(rhoaxis-COLUMN(CN30)))</f>
        <v>3.591564322391605E-05</v>
      </c>
      <c r="CO30" s="9">
        <f>OFFSET(CO30,0,2*(rhoaxis-COLUMN(CO30)))</f>
        <v>3.288164215575762E-05</v>
      </c>
      <c r="CP30" s="9">
        <f>OFFSET(CP30,0,2*(rhoaxis-COLUMN(CP30)))</f>
        <v>2.481490945172027E-05</v>
      </c>
      <c r="CQ30" s="9">
        <f>OFFSET(CQ30,0,2*(rhoaxis-COLUMN(CQ30)))</f>
        <v>1.1602345413308512E-05</v>
      </c>
      <c r="CR30" s="9">
        <f>OFFSET(CR30,0,2*(rhoaxis-COLUMN(CR30)))</f>
        <v>-7.70037710040583E-06</v>
      </c>
      <c r="CS30" s="9">
        <f>OFFSET(CS30,0,2*(rhoaxis-COLUMN(CS30)))</f>
        <v>-2.5858068819495372E-05</v>
      </c>
      <c r="CT30" s="9">
        <f>OFFSET(CT30,0,2*(rhoaxis-COLUMN(CT30)))</f>
        <v>-5.473714605265533</v>
      </c>
      <c r="CX30" s="37">
        <f>BQ30/10*CX$38</f>
        <v>-7.936886177635023</v>
      </c>
      <c r="CY30" s="37">
        <f>BR30/10*CY$38</f>
        <v>-3.490839290631875E-05</v>
      </c>
      <c r="CZ30" s="37">
        <f>BS30/10*CZ$38</f>
        <v>-9.625471375507288E-06</v>
      </c>
      <c r="DA30" s="37">
        <f>BT30/10*DA$38</f>
        <v>1.334269722530479E-05</v>
      </c>
      <c r="DB30" s="37">
        <f>BU30/10*DB$38</f>
        <v>2.6055654924306282E-05</v>
      </c>
      <c r="DC30" s="37">
        <f>BV30/10*DC$38</f>
        <v>3.123756004796974E-05</v>
      </c>
      <c r="DD30" s="37">
        <f>BW30/10*DD$38</f>
        <v>3.052829674032864E-05</v>
      </c>
      <c r="DE30" s="37">
        <f>BX30/10*DE$38</f>
        <v>2.6439936533506625E-05</v>
      </c>
      <c r="DF30" s="37">
        <f>BY30/10*DF$38</f>
        <v>2.2146818320578632E-05</v>
      </c>
      <c r="DG30" s="37">
        <f>BZ30/10*DG$38</f>
        <v>1.894432068283436E-05</v>
      </c>
      <c r="DH30" s="37">
        <f>CA30/10*DH$38</f>
        <v>1.6533053518230645E-05</v>
      </c>
      <c r="DI30" s="37">
        <f>CB30/10*DI$38</f>
        <v>1.3795604225208535E-05</v>
      </c>
      <c r="DJ30" s="37">
        <f>CC30/10*DJ$38</f>
        <v>1.0397628713576523E-05</v>
      </c>
      <c r="DK30" s="37">
        <f>CD30/10*DK$38</f>
        <v>6.696722557819612E-06</v>
      </c>
      <c r="DL30" s="37">
        <f>CE30/10*DL$38</f>
        <v>1.3910840976905092E-06</v>
      </c>
      <c r="DM30" s="15">
        <f>CF30/10*DM$38</f>
        <v>1.3910840976905092E-06</v>
      </c>
      <c r="DN30" s="37">
        <f>CG30/10*DN$38</f>
        <v>6.696722557819612E-06</v>
      </c>
      <c r="DO30" s="37">
        <f>CH30/10*DO$38</f>
        <v>1.0397628713576523E-05</v>
      </c>
      <c r="DP30" s="37">
        <f>CI30/10*DP$38</f>
        <v>1.3795604225208535E-05</v>
      </c>
      <c r="DQ30" s="37">
        <f>CJ30/10*DQ$38</f>
        <v>1.6533053518230645E-05</v>
      </c>
      <c r="DR30" s="37">
        <f>CK30/10*DR$38</f>
        <v>1.894432068283436E-05</v>
      </c>
      <c r="DS30" s="37">
        <f>CL30/10*DS$38</f>
        <v>2.2146818320578632E-05</v>
      </c>
      <c r="DT30" s="37">
        <f>CM30/10*DT$38</f>
        <v>2.6439936533506625E-05</v>
      </c>
      <c r="DU30" s="37">
        <f>CN30/10*DU$38</f>
        <v>3.052829674032864E-05</v>
      </c>
      <c r="DV30" s="37">
        <f>CO30/10*DV$38</f>
        <v>3.123756004796974E-05</v>
      </c>
      <c r="DW30" s="37">
        <f>CP30/10*DW$38</f>
        <v>2.6055654924306282E-05</v>
      </c>
      <c r="DX30" s="37">
        <f>CQ30/10*DX$38</f>
        <v>1.334269722530479E-05</v>
      </c>
      <c r="DY30" s="37">
        <f>CR30/10*DY$38</f>
        <v>-9.625471375507288E-06</v>
      </c>
      <c r="DZ30" s="37">
        <f>CS30/10*DZ$38</f>
        <v>-3.490839290631875E-05</v>
      </c>
      <c r="EA30" s="37">
        <f>CT30/10*EA$38</f>
        <v>-7.936886177635023</v>
      </c>
    </row>
    <row r="31" spans="2:131" ht="19.5" customHeight="1">
      <c r="B31" s="44">
        <f>C31</f>
        <v>0</v>
      </c>
      <c r="C31" s="40">
        <v>0</v>
      </c>
      <c r="D31" s="13">
        <f>IF(gate,(C31+E31+D30+D32+(E31-D31)/IF((COLUMN(D31)-potaxis)*2+1,(COLUMN(D31)-potaxis)*2+1,1)+(D31-C31)/((COLUMN(D31)-potaxis)*2-1))*gam4-D31*gamm1,0)</f>
        <v>0.6397960521293313</v>
      </c>
      <c r="E31" s="13">
        <f>IF(gate,(D31+F31+E30+E32+(F31-E31)/IF((COLUMN(E31)-potaxis)*2+1,(COLUMN(E31)-potaxis)*2+1,1)+(E31-D31)/((COLUMN(E31)-potaxis)*2-1))*gam4-E31*gamm1,0)</f>
        <v>1.49416812477864</v>
      </c>
      <c r="F31" s="13">
        <f>IF(gate,(E31+G31+F30+F32+(G31-F31)/IF((COLUMN(F31)-potaxis)*2+1,(COLUMN(F31)-potaxis)*2+1,1)+(F31-E31)/((COLUMN(F31)-potaxis)*2-1))*gam4-F31*gamm1,0)</f>
        <v>2.5048008155151535</v>
      </c>
      <c r="G31" s="13">
        <f>IF(gate,(F31+H31+G30+G32+(H31-G31)/IF((COLUMN(G31)-potaxis)*2+1,(COLUMN(G31)-potaxis)*2+1,1)+(G31-F31)/((COLUMN(G31)-potaxis)*2-1))*gam4-G31*gamm1,0)</f>
        <v>3.6083883614310603</v>
      </c>
      <c r="H31" s="13">
        <f>IF(gate,(G31+I31+H30+H32+(I31-H31)/IF((COLUMN(H31)-potaxis)*2+1,(COLUMN(H31)-potaxis)*2+1,1)+(H31-G31)/((COLUMN(H31)-potaxis)*2-1))*gam4-H31*gamm1,0)</f>
        <v>4.742556977271267</v>
      </c>
      <c r="I31" s="13">
        <f>IF(gate,(H31+J31+I30+I32+(J31-I31)/IF((COLUMN(I31)-potaxis)*2+1,(COLUMN(I31)-potaxis)*2+1,1)+(I31-H31)/((COLUMN(I31)-potaxis)*2-1))*gam4-I31*gamm1,0)</f>
        <v>5.8663887676219915</v>
      </c>
      <c r="J31" s="13">
        <f>IF(gate,(I31+K31+J30+J32+(K31-J31)/IF((COLUMN(J31)-potaxis)*2+1,(COLUMN(J31)-potaxis)*2+1,1)+(J31-I31)/((COLUMN(J31)-potaxis)*2-1))*gam4-J31*gamm1,0)</f>
        <v>6.989125729140025</v>
      </c>
      <c r="K31" s="13">
        <f>IF(gate,(J31+L31+K30+K32+(L31-K31)/IF((COLUMN(K31)-potaxis)*2+1,(COLUMN(K31)-potaxis)*2+1,1)+(K31-J31)/((COLUMN(K31)-potaxis)*2-1))*gam4-K31*gamm1,0)</f>
        <v>8.182829717570232</v>
      </c>
      <c r="L31" s="13">
        <f>IF(gate,(K31+M31+L30+L32+(M31-L31)/IF((COLUMN(L31)-potaxis)*2+1,(COLUMN(L31)-potaxis)*2+1,1)+(L31-K31)/((COLUMN(L31)-potaxis)*2-1))*gam4-L31*gamm1,0)</f>
        <v>9.460884205512514</v>
      </c>
      <c r="M31" s="13">
        <f>IF(gate,(L31+N31+M30+M32+(N31-M31)/IF((COLUMN(M31)-potaxis)*2+1,(COLUMN(M31)-potaxis)*2+1,1)+(M31-L31)/((COLUMN(M31)-potaxis)*2-1))*gam4-M31*gamm1,0)</f>
        <v>10.778533362839593</v>
      </c>
      <c r="N31" s="13">
        <f>IF(gate,(M31+O31+N30+N32+(O31-N31)/IF((COLUMN(N31)-potaxis)*2+1,(COLUMN(N31)-potaxis)*2+1,1)+(N31-M31)/((COLUMN(N31)-potaxis)*2-1))*gam4-N31*gamm1,0)</f>
        <v>11.969706753330167</v>
      </c>
      <c r="O31" s="13">
        <f>IF(gate,(N31+P31+O30+O32+(P31-O31)/IF((COLUMN(O31)-potaxis)*2+1,(COLUMN(O31)-potaxis)*2+1,1)+(O31-N31)/((COLUMN(O31)-potaxis)*2-1))*gam4-O31*gamm1,0)</f>
        <v>12.918013841064475</v>
      </c>
      <c r="P31" s="13">
        <f>IF(gate,(O31+Q31+P30+P32+(Q31-P31)/IF((COLUMN(P31)-potaxis)*2+1,(COLUMN(P31)-potaxis)*2+1,1)+(P31-O31)/((COLUMN(P31)-potaxis)*2-1))*gam4-P31*gamm1,0)</f>
        <v>13.592968482743256</v>
      </c>
      <c r="Q31" s="13">
        <f>IF(gate,(P31+R31+Q30+Q32+(R31-Q31)/IF((COLUMN(Q31)-potaxis)*2+1,(COLUMN(Q31)-potaxis)*2+1,1)+(Q31-P31)/((COLUMN(Q31)-potaxis)*2-1))*gam4-Q31*gamm1,0)</f>
        <v>14.024835616392856</v>
      </c>
      <c r="R31" s="35">
        <f>OFFSET(R31,0,2*(potaxis-COLUMN(R31)))</f>
        <v>14.024837029205447</v>
      </c>
      <c r="S31" s="13">
        <f>OFFSET(S31,0,2*(potaxis-COLUMN(S31)))</f>
        <v>13.592968482743256</v>
      </c>
      <c r="T31" s="13">
        <f>OFFSET(T31,0,2*(potaxis-COLUMN(T31)))</f>
        <v>12.918013841064475</v>
      </c>
      <c r="U31" s="13">
        <f>OFFSET(U31,0,2*(potaxis-COLUMN(U31)))</f>
        <v>11.969706753330167</v>
      </c>
      <c r="V31" s="13">
        <f>OFFSET(V31,0,2*(potaxis-COLUMN(V31)))</f>
        <v>10.778533362839593</v>
      </c>
      <c r="W31" s="13">
        <f>OFFSET(W31,0,2*(potaxis-COLUMN(W31)))</f>
        <v>9.460884205512514</v>
      </c>
      <c r="X31" s="13">
        <f>OFFSET(X31,0,2*(potaxis-COLUMN(X31)))</f>
        <v>8.182829717570232</v>
      </c>
      <c r="Y31" s="13">
        <f>OFFSET(Y31,0,2*(potaxis-COLUMN(Y31)))</f>
        <v>6.989125729140025</v>
      </c>
      <c r="Z31" s="13">
        <f>OFFSET(Z31,0,2*(potaxis-COLUMN(Z31)))</f>
        <v>5.8663887676219915</v>
      </c>
      <c r="AA31" s="13">
        <f>OFFSET(AA31,0,2*(potaxis-COLUMN(AA31)))</f>
        <v>4.742556977271267</v>
      </c>
      <c r="AB31" s="13">
        <f>OFFSET(AB31,0,2*(potaxis-COLUMN(AB31)))</f>
        <v>3.6083883614310603</v>
      </c>
      <c r="AC31" s="13">
        <f>OFFSET(AC31,0,2*(potaxis-COLUMN(AC31)))</f>
        <v>2.5048008155151535</v>
      </c>
      <c r="AD31" s="13">
        <f>OFFSET(AD31,0,2*(potaxis-COLUMN(AD31)))</f>
        <v>1.49416812477864</v>
      </c>
      <c r="AE31" s="13">
        <f>OFFSET(AE31,0,2*(potaxis-COLUMN(AE31)))</f>
        <v>0.6397960521293313</v>
      </c>
      <c r="AF31" s="13">
        <f>OFFSET(AF31,0,2*(potaxis-COLUMN(AF31)))</f>
        <v>0</v>
      </c>
      <c r="AG31" s="44">
        <f>AF31</f>
        <v>0</v>
      </c>
      <c r="AJ31" s="17">
        <f>SQRT(('Laplace-rot'!D31-'Laplace-rot'!B31)^2+('Laplace-rot'!C32-'Laplace-rot'!C30)^2)</f>
        <v>0.6397960521293313</v>
      </c>
      <c r="AK31" s="17">
        <f>SQRT(('Laplace-rot'!E31-'Laplace-rot'!C31)^2+('Laplace-rot'!D32-'Laplace-rot'!D30)^2)</f>
        <v>1.4942391265454782</v>
      </c>
      <c r="AL31" s="17">
        <f>SQRT(('Laplace-rot'!F31-'Laplace-rot'!D31)^2+('Laplace-rot'!E32-'Laplace-rot'!E30)^2)</f>
        <v>1.926219550827149</v>
      </c>
      <c r="AM31" s="17">
        <f>SQRT(('Laplace-rot'!G31-'Laplace-rot'!E31)^2+('Laplace-rot'!F32-'Laplace-rot'!F30)^2)</f>
        <v>2.3599843681395063</v>
      </c>
      <c r="AN31" s="17">
        <f>SQRT(('Laplace-rot'!H31-'Laplace-rot'!F31)^2+('Laplace-rot'!G32-'Laplace-rot'!G30)^2)</f>
        <v>2.7870171520131812</v>
      </c>
      <c r="AO31" s="17">
        <f>SQRT(('Laplace-rot'!I31-'Laplace-rot'!G31)^2+('Laplace-rot'!H32-'Laplace-rot'!H30)^2)</f>
        <v>3.283211724418339</v>
      </c>
      <c r="AP31" s="17">
        <f>SQRT(('Laplace-rot'!J31-'Laplace-rot'!H31)^2+('Laplace-rot'!I32-'Laplace-rot'!I30)^2)</f>
        <v>3.9744748475050202</v>
      </c>
      <c r="AQ31" s="17">
        <f>SQRT(('Laplace-rot'!K31-'Laplace-rot'!I31)^2+('Laplace-rot'!J32-'Laplace-rot'!J30)^2)</f>
        <v>4.907010031177289</v>
      </c>
      <c r="AR31" s="17">
        <f>SQRT(('Laplace-rot'!L31-'Laplace-rot'!J31)^2+('Laplace-rot'!K32-'Laplace-rot'!K30)^2)</f>
        <v>5.82056351003007</v>
      </c>
      <c r="AS31" s="17">
        <f>SQRT(('Laplace-rot'!M31-'Laplace-rot'!K31)^2+('Laplace-rot'!L32-'Laplace-rot'!L30)^2)</f>
        <v>6.576828193085421</v>
      </c>
      <c r="AT31" s="17">
        <f>SQRT(('Laplace-rot'!N31-'Laplace-rot'!L31)^2+('Laplace-rot'!M32-'Laplace-rot'!M30)^2)</f>
        <v>7.018147545970303</v>
      </c>
      <c r="AU31" s="17">
        <f>SQRT(('Laplace-rot'!O31-'Laplace-rot'!M31)^2+('Laplace-rot'!N32-'Laplace-rot'!N30)^2)</f>
        <v>7.401745611569571</v>
      </c>
      <c r="AV31" s="17">
        <f>SQRT(('Laplace-rot'!P31-'Laplace-rot'!N31)^2+('Laplace-rot'!O32-'Laplace-rot'!O30)^2)</f>
        <v>7.839842400099351</v>
      </c>
      <c r="AW31" s="17">
        <f>SQRT(('Laplace-rot'!Q31-'Laplace-rot'!O31)^2+('Laplace-rot'!P32-'Laplace-rot'!P30)^2)</f>
        <v>8.223348698223932</v>
      </c>
      <c r="AX31" s="17">
        <f>SQRT(('Laplace-rot'!R31-'Laplace-rot'!P31)^2+('Laplace-rot'!Q32-'Laplace-rot'!Q30)^2)</f>
        <v>8.483292585405923</v>
      </c>
      <c r="AY31" s="17">
        <f>SQRT(('Laplace-rot'!S31-'Laplace-rot'!Q31)^2+('Laplace-rot'!R32-'Laplace-rot'!R30)^2)</f>
        <v>8.483293937535207</v>
      </c>
      <c r="AZ31" s="17">
        <f>SQRT(('Laplace-rot'!T31-'Laplace-rot'!R31)^2+('Laplace-rot'!S32-'Laplace-rot'!S30)^2)</f>
        <v>8.223348888381588</v>
      </c>
      <c r="BA31" s="17">
        <f>SQRT(('Laplace-rot'!U31-'Laplace-rot'!S31)^2+('Laplace-rot'!T32-'Laplace-rot'!T30)^2)</f>
        <v>7.839842400099351</v>
      </c>
      <c r="BB31" s="17">
        <f>SQRT(('Laplace-rot'!V31-'Laplace-rot'!T31)^2+('Laplace-rot'!U32-'Laplace-rot'!U30)^2)</f>
        <v>7.401745611569571</v>
      </c>
      <c r="BC31" s="17">
        <f>SQRT(('Laplace-rot'!W31-'Laplace-rot'!U31)^2+('Laplace-rot'!V32-'Laplace-rot'!V30)^2)</f>
        <v>7.018147545970303</v>
      </c>
      <c r="BD31" s="17">
        <f>SQRT(('Laplace-rot'!X31-'Laplace-rot'!V31)^2+('Laplace-rot'!W32-'Laplace-rot'!W30)^2)</f>
        <v>6.576828193085421</v>
      </c>
      <c r="BE31" s="17">
        <f>SQRT(('Laplace-rot'!Z31-'Laplace-rot'!W31)^2+('Laplace-rot'!X32-'Laplace-rot'!X30)^2)</f>
        <v>6.378853114925135</v>
      </c>
      <c r="BF31" s="17">
        <f>SQRT(('Laplace-rot'!AA31-'Laplace-rot'!X31)^2+('Laplace-rot'!Z32-'Laplace-rot'!Z30)^2)</f>
        <v>4.752352647291766</v>
      </c>
      <c r="BG31" s="17">
        <f>SQRT(('Laplace-rot'!AB31-'Laplace-rot'!Z31)^2+('Laplace-rot'!AA32-'Laplace-rot'!AA30)^2)</f>
        <v>3.283211724418339</v>
      </c>
      <c r="BH31" s="17">
        <f>SQRT(('Laplace-rot'!AC31-'Laplace-rot'!AA31)^2+('Laplace-rot'!AB32-'Laplace-rot'!AB30)^2)</f>
        <v>2.7870171520131812</v>
      </c>
      <c r="BI31" s="17">
        <f>SQRT(('Laplace-rot'!AD31-'Laplace-rot'!AB31)^2+('Laplace-rot'!AC32-'Laplace-rot'!AC30)^2)</f>
        <v>2.3599843681395063</v>
      </c>
      <c r="BJ31" s="17">
        <f>SQRT(('Laplace-rot'!AE31-'Laplace-rot'!AC31)^2+('Laplace-rot'!AD32-'Laplace-rot'!AD30)^2)</f>
        <v>1.926219550827149</v>
      </c>
      <c r="BK31" s="17">
        <f>SQRT(('Laplace-rot'!AF31-'Laplace-rot'!AD31)^2+('Laplace-rot'!AE32-'Laplace-rot'!AE30)^2)</f>
        <v>1.4942391265454782</v>
      </c>
      <c r="BL31" s="17">
        <f>SQRT(('Laplace-rot'!AG31-'Laplace-rot'!AE31)^2+('Laplace-rot'!AF32-'Laplace-rot'!AF30)^2)</f>
        <v>0.6397960521293313</v>
      </c>
      <c r="BQ31" s="9">
        <f>-10*(B31+D31+C30+C32+(D31-C31)/IF((COLUMN(C31)-potaxis)*2+1,(COLUMN(C31)-potaxis)*2+1,1)+(C31-B31)/((COLUMN(C31)-potaxis)*2-1)-4*C31)</f>
        <v>-6.169461931247123</v>
      </c>
      <c r="BR31" s="9">
        <f>-10*(C31+E31+D30+D32+(E31-D31)/IF((COLUMN(D31)-potaxis)*2+1,(COLUMN(D31)-potaxis)*2+1,1)+(D31-C31)/((COLUMN(D31)-potaxis)*2-1)-4*D31)</f>
        <v>3.926942410359402E-05</v>
      </c>
      <c r="BS31" s="9">
        <f>-10*(D31+F31+E30+E32+(F31-E31)/IF((COLUMN(E31)-potaxis)*2+1,(COLUMN(E31)-potaxis)*2+1,1)+(E31-D31)/((COLUMN(E31)-potaxis)*2-1)-4*E31)</f>
        <v>3.6041998736635605E-05</v>
      </c>
      <c r="BT31" s="9">
        <f>-10*(E31+G31+F30+F32+(G31-F31)/IF((COLUMN(F31)-potaxis)*2+1,(COLUMN(F31)-potaxis)*2+1,1)+(F31-E31)/((COLUMN(F31)-potaxis)*2-1)-4*F31)</f>
        <v>3.117486247816714E-05</v>
      </c>
      <c r="BU31" s="9">
        <f>-10*(F31+H31+G30+G32+(H31-G31)/IF((COLUMN(G31)-potaxis)*2+1,(COLUMN(G31)-potaxis)*2+1,1)+(G31-F31)/((COLUMN(G31)-potaxis)*2-1)-4*G31)</f>
        <v>2.3958226034181962E-05</v>
      </c>
      <c r="BV31" s="9">
        <f>-10*(G31+I31+H30+H32+(I31-H31)/IF((COLUMN(H31)-potaxis)*2+1,(COLUMN(H31)-potaxis)*2+1,1)+(H31-G31)/((COLUMN(H31)-potaxis)*2-1)-4*H31)</f>
        <v>1.4069377627379254E-05</v>
      </c>
      <c r="BW31" s="9">
        <f>-10*(H31+J31+I30+I32+(J31-I31)/IF((COLUMN(I31)-potaxis)*2+1,(COLUMN(I31)-potaxis)*2+1,1)+(I31-H31)/((COLUMN(I31)-potaxis)*2-1)-4*I31)</f>
        <v>4.660141321721767E-06</v>
      </c>
      <c r="BX31" s="9">
        <f>-10*(I31+K31+J30+J32+(K31-J31)/IF((COLUMN(J31)-potaxis)*2+1,(COLUMN(J31)-potaxis)*2+1,1)+(J31-I31)/((COLUMN(J31)-potaxis)*2-1)-4*J31)</f>
        <v>2.0928798249997271E-07</v>
      </c>
      <c r="BY31" s="9">
        <f>-10*(J31+L31+K30+K32+(L31-K31)/IF((COLUMN(K31)-potaxis)*2+1,(COLUMN(K31)-potaxis)*2+1,1)+(K31-J31)/((COLUMN(K31)-potaxis)*2-1)-4*K31)</f>
        <v>1.6620960252566874E-06</v>
      </c>
      <c r="BZ31" s="9">
        <f>-10*(K31+M31+L30+L32+(M31-L31)/IF((COLUMN(L31)-potaxis)*2+1,(COLUMN(L31)-potaxis)*2+1,1)+(L31-K31)/((COLUMN(L31)-potaxis)*2-1)-4*L31)</f>
        <v>3.5645118856564295E-06</v>
      </c>
      <c r="CA31" s="9">
        <f>-10*(L31+N31+M30+M32+(N31-M31)/IF((COLUMN(M31)-potaxis)*2+1,(COLUMN(M31)-potaxis)*2+1,1)+(M31-L31)/((COLUMN(M31)-potaxis)*2-1)-4*M31)</f>
        <v>2.2951988398745016E-06</v>
      </c>
      <c r="CB31" s="9">
        <f>-10*(M31+O31+N30+N32+(O31-N31)/IF((COLUMN(N31)-potaxis)*2+1,(COLUMN(N31)-potaxis)*2+1,1)+(N31-M31)/((COLUMN(N31)-potaxis)*2-1)-4*N31)</f>
        <v>-4.371311277395762E-06</v>
      </c>
      <c r="CC31" s="9">
        <f>-10*(N31+P31+O30+O32+(P31-O31)/IF((COLUMN(O31)-potaxis)*2+1,(COLUMN(O31)-potaxis)*2+1,1)+(O31-N31)/((COLUMN(O31)-potaxis)*2-1)-4*O31)</f>
        <v>-1.69041128117442E-05</v>
      </c>
      <c r="CD31" s="9">
        <f>-10*(O31+Q31+P30+P32+(Q31-P31)/IF((COLUMN(P31)-potaxis)*2+1,(COLUMN(P31)-potaxis)*2+1,1)+(P31-O31)/((COLUMN(P31)-potaxis)*2-1)-4*P31)</f>
        <v>-2.4662541449060882E-05</v>
      </c>
      <c r="CE31" s="9">
        <f>-10*(P31+R31+Q30+Q32+(R31-Q31)/IF((COLUMN(Q31)-potaxis)*2+1,(COLUMN(Q31)-potaxis)*2+1,1)+(Q31-P31)/((COLUMN(Q31)-potaxis)*2-1)-4*Q31)</f>
        <v>-5.016384136524721E-05</v>
      </c>
      <c r="CF31" s="42">
        <f>OFFSET(CF31,0,2*(rhoaxis-COLUMN(CF31)))</f>
        <v>-5.016384136524721E-05</v>
      </c>
      <c r="CG31" s="9">
        <f>OFFSET(CG31,0,2*(rhoaxis-COLUMN(CG31)))</f>
        <v>-2.4662541449060882E-05</v>
      </c>
      <c r="CH31" s="9">
        <f>OFFSET(CH31,0,2*(rhoaxis-COLUMN(CH31)))</f>
        <v>-1.69041128117442E-05</v>
      </c>
      <c r="CI31" s="9">
        <f>OFFSET(CI31,0,2*(rhoaxis-COLUMN(CI31)))</f>
        <v>-4.371311277395762E-06</v>
      </c>
      <c r="CJ31" s="9">
        <f>OFFSET(CJ31,0,2*(rhoaxis-COLUMN(CJ31)))</f>
        <v>2.2951988398745016E-06</v>
      </c>
      <c r="CK31" s="9">
        <f>OFFSET(CK31,0,2*(rhoaxis-COLUMN(CK31)))</f>
        <v>3.5645118856564295E-06</v>
      </c>
      <c r="CL31" s="9">
        <f>OFFSET(CL31,0,2*(rhoaxis-COLUMN(CL31)))</f>
        <v>1.6620960252566874E-06</v>
      </c>
      <c r="CM31" s="9">
        <f>OFFSET(CM31,0,2*(rhoaxis-COLUMN(CM31)))</f>
        <v>2.0928798249997271E-07</v>
      </c>
      <c r="CN31" s="9">
        <f>OFFSET(CN31,0,2*(rhoaxis-COLUMN(CN31)))</f>
        <v>4.660141321721767E-06</v>
      </c>
      <c r="CO31" s="9">
        <f>OFFSET(CO31,0,2*(rhoaxis-COLUMN(CO31)))</f>
        <v>1.4069377627379254E-05</v>
      </c>
      <c r="CP31" s="9">
        <f>OFFSET(CP31,0,2*(rhoaxis-COLUMN(CP31)))</f>
        <v>2.3958226034181962E-05</v>
      </c>
      <c r="CQ31" s="9">
        <f>OFFSET(CQ31,0,2*(rhoaxis-COLUMN(CQ31)))</f>
        <v>3.117486247816714E-05</v>
      </c>
      <c r="CR31" s="9">
        <f>OFFSET(CR31,0,2*(rhoaxis-COLUMN(CR31)))</f>
        <v>3.6041998736635605E-05</v>
      </c>
      <c r="CS31" s="9">
        <f>OFFSET(CS31,0,2*(rhoaxis-COLUMN(CS31)))</f>
        <v>3.926942410359402E-05</v>
      </c>
      <c r="CT31" s="9">
        <f>OFFSET(CT31,0,2*(rhoaxis-COLUMN(CT31)))</f>
        <v>-6.169461931247123</v>
      </c>
      <c r="CX31" s="37">
        <f>BQ31/10*CX$38</f>
        <v>-8.945719800308328</v>
      </c>
      <c r="CY31" s="37">
        <f>BR31/10*CY$38</f>
        <v>5.3013722539851926E-05</v>
      </c>
      <c r="CZ31" s="37">
        <f>BS31/10*CZ$38</f>
        <v>4.505249842079451E-05</v>
      </c>
      <c r="DA31" s="37">
        <f>BT31/10*DA$38</f>
        <v>3.5851091849892214E-05</v>
      </c>
      <c r="DB31" s="37">
        <f>BU31/10*DB$38</f>
        <v>2.515613733589106E-05</v>
      </c>
      <c r="DC31" s="37">
        <f>BV31/10*DC$38</f>
        <v>1.3365908746010291E-05</v>
      </c>
      <c r="DD31" s="37">
        <f>BW31/10*DD$38</f>
        <v>3.961120123463502E-06</v>
      </c>
      <c r="DE31" s="37">
        <f>BX31/10*DE$38</f>
        <v>1.5696598687497954E-07</v>
      </c>
      <c r="DF31" s="37">
        <f>BY31/10*DF$38</f>
        <v>1.0803624164168468E-06</v>
      </c>
      <c r="DG31" s="37">
        <f>BZ31/10*DG$38</f>
        <v>1.9604815371110362E-06</v>
      </c>
      <c r="DH31" s="37">
        <f>CA31/10*DH$38</f>
        <v>1.0328394779435257E-06</v>
      </c>
      <c r="DI31" s="37">
        <f>CB31/10*DI$38</f>
        <v>-1.5299589470885167E-06</v>
      </c>
      <c r="DJ31" s="37">
        <f>CC31/10*DJ$38</f>
        <v>-4.22602820293605E-06</v>
      </c>
      <c r="DK31" s="37">
        <f>CD31/10*DK$38</f>
        <v>-3.6993812173591323E-06</v>
      </c>
      <c r="DL31" s="37">
        <f>CE31/10*DL$38</f>
        <v>-2.5081920682623604E-06</v>
      </c>
      <c r="DM31" s="15">
        <f>CF31/10*DM$38</f>
        <v>-2.5081920682623604E-06</v>
      </c>
      <c r="DN31" s="37">
        <f>CG31/10*DN$38</f>
        <v>-3.6993812173591323E-06</v>
      </c>
      <c r="DO31" s="37">
        <f>CH31/10*DO$38</f>
        <v>-4.22602820293605E-06</v>
      </c>
      <c r="DP31" s="37">
        <f>CI31/10*DP$38</f>
        <v>-1.5299589470885167E-06</v>
      </c>
      <c r="DQ31" s="37">
        <f>CJ31/10*DQ$38</f>
        <v>1.0328394779435257E-06</v>
      </c>
      <c r="DR31" s="37">
        <f>CK31/10*DR$38</f>
        <v>1.9604815371110362E-06</v>
      </c>
      <c r="DS31" s="37">
        <f>CL31/10*DS$38</f>
        <v>1.0803624164168468E-06</v>
      </c>
      <c r="DT31" s="37">
        <f>CM31/10*DT$38</f>
        <v>1.5696598687497954E-07</v>
      </c>
      <c r="DU31" s="37">
        <f>CN31/10*DU$38</f>
        <v>3.961120123463502E-06</v>
      </c>
      <c r="DV31" s="37">
        <f>CO31/10*DV$38</f>
        <v>1.3365908746010291E-05</v>
      </c>
      <c r="DW31" s="37">
        <f>CP31/10*DW$38</f>
        <v>2.515613733589106E-05</v>
      </c>
      <c r="DX31" s="37">
        <f>CQ31/10*DX$38</f>
        <v>3.5851091849892214E-05</v>
      </c>
      <c r="DY31" s="37">
        <f>CR31/10*DY$38</f>
        <v>4.505249842079451E-05</v>
      </c>
      <c r="DZ31" s="37">
        <f>CS31/10*DZ$38</f>
        <v>5.3013722539851926E-05</v>
      </c>
      <c r="EA31" s="37">
        <f>CT31/10*EA$38</f>
        <v>-8.945719800308328</v>
      </c>
    </row>
    <row r="32" spans="2:131" ht="19.5" customHeight="1">
      <c r="B32" s="44">
        <f>C32</f>
        <v>0</v>
      </c>
      <c r="C32" s="40">
        <v>0</v>
      </c>
      <c r="D32" s="13">
        <f>IF(gate,(C32+E32+D31+D33+(E32-D32)/IF((COLUMN(D32)-potaxis)*2+1,(COLUMN(D32)-potaxis)*2+1,1)+(D32-C32)/((COLUMN(D32)-potaxis)*2-1))*gam4-D32*gamm1,0)</f>
        <v>0.5530780025504669</v>
      </c>
      <c r="E32" s="13">
        <f>IF(gate,(D32+F32+E31+E33+(F32-E32)/IF((COLUMN(E32)-potaxis)*2+1,(COLUMN(E32)-potaxis)*2+1,1)+(E32-D32)/((COLUMN(E32)-potaxis)*2-1))*gam4-E32*gamm1,0)</f>
        <v>1.2126482066444284</v>
      </c>
      <c r="F32" s="13">
        <f>IF(gate,(E32+G32+F31+F33+(G32-F32)/IF((COLUMN(F32)-potaxis)*2+1,(COLUMN(F32)-potaxis)*2+1,1)+(F32-E32)/((COLUMN(F32)-potaxis)*2-1))*gam4-F32*gamm1,0)</f>
        <v>1.9801493791966394</v>
      </c>
      <c r="G32" s="13">
        <f>IF(gate,(F32+H32+G31+G33+(H32-G32)/IF((COLUMN(G32)-potaxis)*2+1,(COLUMN(G32)-potaxis)*2+1,1)+(G32-F32)/((COLUMN(G32)-potaxis)*2-1))*gam4-G32*gamm1,0)</f>
        <v>2.8158832404413383</v>
      </c>
      <c r="H32" s="13">
        <f>IF(gate,(G32+I32+H31+H33+(I32-H32)/IF((COLUMN(H32)-potaxis)*2+1,(COLUMN(H32)-potaxis)*2+1,1)+(H32-G32)/((COLUMN(H32)-potaxis)*2-1))*gam4-H32*gamm1,0)</f>
        <v>3.615563113948108</v>
      </c>
      <c r="I32" s="13">
        <f>IF(gate,(H32+J32+I31+I33+(J32-I32)/IF((COLUMN(I32)-potaxis)*2+1,(COLUMN(I32)-potaxis)*2+1,1)+(I32-H32)/((COLUMN(I32)-potaxis)*2-1))*gam4-I32*gamm1,0)</f>
        <v>4.293926737285895</v>
      </c>
      <c r="J32" s="13">
        <f>IF(gate,(I32+K32+J31+J33+(K32-J32)/IF((COLUMN(J32)-potaxis)*2+1,(COLUMN(J32)-potaxis)*2+1,1)+(J32-I32)/((COLUMN(J32)-potaxis)*2-1))*gam4-J32*gamm1,0)</f>
        <v>4.86844250182876</v>
      </c>
      <c r="K32" s="13">
        <f>IF(gate,(J32+L32+K31+K33+(L32-K32)/IF((COLUMN(K32)-potaxis)*2+1,(COLUMN(K32)-potaxis)*2+1,1)+(K32-J32)/((COLUMN(K32)-potaxis)*2-1))*gam4-K32*gamm1,0)</f>
        <v>5.60170642152857</v>
      </c>
      <c r="L32" s="13">
        <f>IF(gate,(K32+M32+L31+L33+(M32-L32)/IF((COLUMN(L32)-potaxis)*2+1,(COLUMN(L32)-potaxis)*2+1,1)+(L32-K32)/((COLUMN(L32)-potaxis)*2-1))*gam4-L32*gamm1,0)</f>
        <v>6.538756889008479</v>
      </c>
      <c r="M32" s="13">
        <f>IF(gate,(L32+N32+M31+M33+(N32-M32)/IF((COLUMN(M32)-potaxis)*2+1,(COLUMN(M32)-potaxis)*2+1,1)+(M32-L32)/((COLUMN(M32)-potaxis)*2-1))*gam4-M32*gamm1,0)</f>
        <v>7.70490020831866</v>
      </c>
      <c r="N32" s="13">
        <f>IF(gate,(M32+O32+N31+N33+(O32-N32)/IF((COLUMN(N32)-potaxis)*2+1,(COLUMN(N32)-potaxis)*2+1,1)+(N32-M32)/((COLUMN(N32)-potaxis)*2-1))*gam4-N32*gamm1,0)</f>
        <v>8.701717588122808</v>
      </c>
      <c r="O32" s="13">
        <f>IF(gate,(N32+P32+O31+O33+(P32-O32)/IF((COLUMN(O32)-potaxis)*2+1,(COLUMN(O32)-potaxis)*2+1,1)+(O32-N32)/((COLUMN(O32)-potaxis)*2-1))*gam4-O32*gamm1,0)</f>
        <v>9.383110269075676</v>
      </c>
      <c r="P32" s="13">
        <f>IF(gate,(O32+Q32+P31+P33+(Q32-P32)/IF((COLUMN(P32)-potaxis)*2+1,(COLUMN(P32)-potaxis)*2+1,1)+(P32-O32)/((COLUMN(P32)-potaxis)*2-1))*gam4-P32*gamm1,0)</f>
        <v>9.832588626896747</v>
      </c>
      <c r="Q32" s="13">
        <f>IF(gate,(P32+R32+Q31+Q33+(R32-Q32)/IF((COLUMN(Q32)-potaxis)*2+1,(COLUMN(Q32)-potaxis)*2+1,1)+(Q32-P32)/((COLUMN(Q32)-potaxis)*2-1))*gam4-Q32*gamm1,0)</f>
        <v>10.11259073993272</v>
      </c>
      <c r="R32" s="35">
        <f>OFFSET(R32,0,2*(potaxis-COLUMN(R32)))</f>
        <v>10.112589961986354</v>
      </c>
      <c r="S32" s="13">
        <f>OFFSET(S32,0,2*(potaxis-COLUMN(S32)))</f>
        <v>9.832588626896747</v>
      </c>
      <c r="T32" s="13">
        <f>OFFSET(T32,0,2*(potaxis-COLUMN(T32)))</f>
        <v>9.383110269075676</v>
      </c>
      <c r="U32" s="13">
        <f>OFFSET(U32,0,2*(potaxis-COLUMN(U32)))</f>
        <v>8.701717588122808</v>
      </c>
      <c r="V32" s="13">
        <f>OFFSET(V32,0,2*(potaxis-COLUMN(V32)))</f>
        <v>7.70490020831866</v>
      </c>
      <c r="W32" s="13">
        <f>OFFSET(W32,0,2*(potaxis-COLUMN(W32)))</f>
        <v>6.538756889008479</v>
      </c>
      <c r="X32" s="13">
        <f>OFFSET(X32,0,2*(potaxis-COLUMN(X32)))</f>
        <v>5.60170642152857</v>
      </c>
      <c r="Y32" s="13">
        <f>OFFSET(Y32,0,2*(potaxis-COLUMN(Y32)))</f>
        <v>4.86844250182876</v>
      </c>
      <c r="Z32" s="13">
        <f>OFFSET(Z32,0,2*(potaxis-COLUMN(Z32)))</f>
        <v>4.293926737285895</v>
      </c>
      <c r="AA32" s="13">
        <f>OFFSET(AA32,0,2*(potaxis-COLUMN(AA32)))</f>
        <v>3.615563113948108</v>
      </c>
      <c r="AB32" s="13">
        <f>OFFSET(AB32,0,2*(potaxis-COLUMN(AB32)))</f>
        <v>2.8158832404413383</v>
      </c>
      <c r="AC32" s="13">
        <f>OFFSET(AC32,0,2*(potaxis-COLUMN(AC32)))</f>
        <v>1.9801493791966394</v>
      </c>
      <c r="AD32" s="13">
        <f>OFFSET(AD32,0,2*(potaxis-COLUMN(AD32)))</f>
        <v>1.2126482066444284</v>
      </c>
      <c r="AE32" s="13">
        <f>OFFSET(AE32,0,2*(potaxis-COLUMN(AE32)))</f>
        <v>0.5530780025504669</v>
      </c>
      <c r="AF32" s="13">
        <f>OFFSET(AF32,0,2*(potaxis-COLUMN(AF32)))</f>
        <v>0</v>
      </c>
      <c r="AG32" s="44">
        <f>AF32</f>
        <v>0</v>
      </c>
      <c r="AJ32" s="17">
        <f>SQRT(('Laplace-rot'!D32-'Laplace-rot'!B32)^2+('Laplace-rot'!C33-'Laplace-rot'!C31)^2)</f>
        <v>0.5530780025504669</v>
      </c>
      <c r="AK32" s="17">
        <f>SQRT(('Laplace-rot'!E32-'Laplace-rot'!C32)^2+('Laplace-rot'!D33-'Laplace-rot'!D31)^2)</f>
        <v>1.2351715840521347</v>
      </c>
      <c r="AL32" s="17">
        <f>SQRT(('Laplace-rot'!F32-'Laplace-rot'!D32)^2+('Laplace-rot'!E33-'Laplace-rot'!E31)^2)</f>
        <v>1.5534048267437104</v>
      </c>
      <c r="AM32" s="17">
        <f>SQRT(('Laplace-rot'!G32-'Laplace-rot'!E32)^2+('Laplace-rot'!F33-'Laplace-rot'!F31)^2)</f>
        <v>1.9151410905077324</v>
      </c>
      <c r="AN32" s="17">
        <f>SQRT(('Laplace-rot'!H32-'Laplace-rot'!F32)^2+('Laplace-rot'!G33-'Laplace-rot'!G31)^2)</f>
        <v>2.19963250652071</v>
      </c>
      <c r="AO32" s="17">
        <f>SQRT(('Laplace-rot'!I32-'Laplace-rot'!G32)^2+('Laplace-rot'!H33-'Laplace-rot'!H31)^2)</f>
        <v>2.5313352431485634</v>
      </c>
      <c r="AP32" s="17">
        <f>SQRT(('Laplace-rot'!J32-'Laplace-rot'!H32)^2+('Laplace-rot'!I33-'Laplace-rot'!I31)^2)</f>
        <v>3.2211300456718983</v>
      </c>
      <c r="AQ32" s="17">
        <f>SQRT(('Laplace-rot'!K32-'Laplace-rot'!I32)^2+('Laplace-rot'!J33-'Laplace-rot'!J31)^2)</f>
        <v>4.505795527055683</v>
      </c>
      <c r="AR32" s="17">
        <f>SQRT(('Laplace-rot'!L32-'Laplace-rot'!J32)^2+('Laplace-rot'!K33-'Laplace-rot'!K31)^2)</f>
        <v>5.495557001858706</v>
      </c>
      <c r="AS32" s="17">
        <f>SQRT(('Laplace-rot'!M32-'Laplace-rot'!K32)^2+('Laplace-rot'!L33-'Laplace-rot'!L31)^2)</f>
        <v>6.243549152472601</v>
      </c>
      <c r="AT32" s="17">
        <f>SQRT(('Laplace-rot'!N32-'Laplace-rot'!L32)^2+('Laplace-rot'!M33-'Laplace-rot'!M31)^2)</f>
        <v>6.130939802408552</v>
      </c>
      <c r="AU32" s="17">
        <f>SQRT(('Laplace-rot'!O32-'Laplace-rot'!M32)^2+('Laplace-rot'!N33-'Laplace-rot'!N31)^2)</f>
        <v>6.213318539476903</v>
      </c>
      <c r="AV32" s="17">
        <f>SQRT(('Laplace-rot'!P32-'Laplace-rot'!N32)^2+('Laplace-rot'!O33-'Laplace-rot'!O31)^2)</f>
        <v>6.707970695923009</v>
      </c>
      <c r="AW32" s="17">
        <f>SQRT(('Laplace-rot'!Q32-'Laplace-rot'!O32)^2+('Laplace-rot'!P33-'Laplace-rot'!P31)^2)</f>
        <v>7.136296367171242</v>
      </c>
      <c r="AX32" s="17">
        <f>SQRT(('Laplace-rot'!R32-'Laplace-rot'!P32)^2+('Laplace-rot'!Q33-'Laplace-rot'!Q31)^2)</f>
        <v>7.409780303067413</v>
      </c>
      <c r="AY32" s="17">
        <f>SQRT(('Laplace-rot'!S32-'Laplace-rot'!Q32)^2+('Laplace-rot'!R33-'Laplace-rot'!R31)^2)</f>
        <v>7.4097834251293655</v>
      </c>
      <c r="AZ32" s="17">
        <f>SQRT(('Laplace-rot'!T32-'Laplace-rot'!R32)^2+('Laplace-rot'!S33-'Laplace-rot'!S31)^2)</f>
        <v>7.1362962876487055</v>
      </c>
      <c r="BA32" s="17">
        <f>SQRT(('Laplace-rot'!U32-'Laplace-rot'!S32)^2+('Laplace-rot'!T33-'Laplace-rot'!T31)^2)</f>
        <v>6.707970695923009</v>
      </c>
      <c r="BB32" s="17">
        <f>SQRT(('Laplace-rot'!V32-'Laplace-rot'!T32)^2+('Laplace-rot'!U33-'Laplace-rot'!U31)^2)</f>
        <v>6.213318539476903</v>
      </c>
      <c r="BC32" s="17">
        <f>SQRT(('Laplace-rot'!W32-'Laplace-rot'!U32)^2+('Laplace-rot'!V33-'Laplace-rot'!V31)^2)</f>
        <v>6.130939802408552</v>
      </c>
      <c r="BD32" s="17">
        <f>SQRT(('Laplace-rot'!X32-'Laplace-rot'!V32)^2+('Laplace-rot'!W33-'Laplace-rot'!W31)^2)</f>
        <v>6.243549152472601</v>
      </c>
      <c r="BE32" s="17">
        <f>SQRT(('Laplace-rot'!Z32-'Laplace-rot'!W32)^2+('Laplace-rot'!X33-'Laplace-rot'!X31)^2)</f>
        <v>5.696530436918732</v>
      </c>
      <c r="BF32" s="17">
        <f>SQRT(('Laplace-rot'!AA32-'Laplace-rot'!X32)^2+('Laplace-rot'!Z33-'Laplace-rot'!Z31)^2)</f>
        <v>3.5708174482603714</v>
      </c>
      <c r="BG32" s="17">
        <f>SQRT(('Laplace-rot'!AB32-'Laplace-rot'!Z32)^2+('Laplace-rot'!AA33-'Laplace-rot'!AA31)^2)</f>
        <v>2.5313352431485634</v>
      </c>
      <c r="BH32" s="17">
        <f>SQRT(('Laplace-rot'!AC32-'Laplace-rot'!AA32)^2+('Laplace-rot'!AB33-'Laplace-rot'!AB31)^2)</f>
        <v>2.19963250652071</v>
      </c>
      <c r="BI32" s="17">
        <f>SQRT(('Laplace-rot'!AD32-'Laplace-rot'!AB32)^2+('Laplace-rot'!AC33-'Laplace-rot'!AC31)^2)</f>
        <v>1.9151410905077324</v>
      </c>
      <c r="BJ32" s="17">
        <f>SQRT(('Laplace-rot'!AE32-'Laplace-rot'!AC32)^2+('Laplace-rot'!AD33-'Laplace-rot'!AD31)^2)</f>
        <v>1.5534048267437104</v>
      </c>
      <c r="BK32" s="17">
        <f>SQRT(('Laplace-rot'!AF32-'Laplace-rot'!AD32)^2+('Laplace-rot'!AE33-'Laplace-rot'!AE31)^2)</f>
        <v>1.2351715840521347</v>
      </c>
      <c r="BL32" s="17">
        <f>SQRT(('Laplace-rot'!AG32-'Laplace-rot'!AE32)^2+('Laplace-rot'!AF33-'Laplace-rot'!AF31)^2)</f>
        <v>0.5530780025504669</v>
      </c>
      <c r="BQ32" s="9">
        <f>-10*(B32+D32+C31+C33+(D32-C32)/IF((COLUMN(C32)-potaxis)*2+1,(COLUMN(C32)-potaxis)*2+1,1)+(C32-B32)/((COLUMN(C32)-potaxis)*2-1)-4*C32)</f>
        <v>-5.33325216745093</v>
      </c>
      <c r="BR32" s="9">
        <f>-10*(C32+E32+D31+D33+(E32-D32)/IF((COLUMN(D32)-potaxis)*2+1,(COLUMN(D32)-potaxis)*2+1,1)+(D32-C32)/((COLUMN(D32)-potaxis)*2-1)-4*D32)</f>
        <v>-2.8965809306669144E-05</v>
      </c>
      <c r="BS32" s="9">
        <f>-10*(D32+F32+E31+E33+(F32-E32)/IF((COLUMN(E32)-potaxis)*2+1,(COLUMN(E32)-potaxis)*2+1,1)+(E32-D32)/((COLUMN(E32)-potaxis)*2-1)-4*E32)</f>
        <v>2.975594615151067E-07</v>
      </c>
      <c r="BT32" s="9">
        <f>-10*(E32+G32+F31+F33+(G32-F32)/IF((COLUMN(F32)-potaxis)*2+1,(COLUMN(F32)-potaxis)*2+1,1)+(F32-E32)/((COLUMN(F32)-potaxis)*2-1)-4*F32)</f>
        <v>1.5178665266901703E-05</v>
      </c>
      <c r="BU32" s="9">
        <f>-10*(F32+H32+G31+G33+(H32-G32)/IF((COLUMN(G32)-potaxis)*2+1,(COLUMN(G32)-potaxis)*2+1,1)+(G32-F32)/((COLUMN(G32)-potaxis)*2-1)-4*G32)</f>
        <v>3.432761442212495E-05</v>
      </c>
      <c r="BV32" s="9">
        <f>-10*(G32+I32+H31+H33+(I32-H32)/IF((COLUMN(H32)-potaxis)*2+1,(COLUMN(H32)-potaxis)*2+1,1)+(H32-G32)/((COLUMN(H32)-potaxis)*2-1)-4*H32)</f>
        <v>4.3814182806301005E-05</v>
      </c>
      <c r="BW32" s="9">
        <f>-10*(H32+J32+I31+I33+(J32-I32)/IF((COLUMN(I32)-potaxis)*2+1,(COLUMN(I32)-potaxis)*2+1,1)+(I32-H32)/((COLUMN(I32)-potaxis)*2-1)-4*I32)</f>
        <v>3.707663481122836E-05</v>
      </c>
      <c r="BX32" s="9">
        <f>-10*(I32+K32+J31+J33+(K32-J32)/IF((COLUMN(J32)-potaxis)*2+1,(COLUMN(J32)-potaxis)*2+1,1)+(J32-I32)/((COLUMN(J32)-potaxis)*2-1)-4*J32)</f>
        <v>1.829566745215061E-05</v>
      </c>
      <c r="BY32" s="9">
        <f>-10*(J32+L32+K31+K33+(L32-K32)/IF((COLUMN(K32)-potaxis)*2+1,(COLUMN(K32)-potaxis)*2+1,1)+(K32-J32)/((COLUMN(K32)-potaxis)*2-1)-4*K32)</f>
        <v>7.165084348059736E-06</v>
      </c>
      <c r="BZ32" s="9">
        <f>-10*(K32+M32+L31+L33+(M32-L32)/IF((COLUMN(L32)-potaxis)*2+1,(COLUMN(L32)-potaxis)*2+1,1)+(L32-K32)/((COLUMN(L32)-potaxis)*2-1)-4*L32)</f>
        <v>6.515214181490592E-06</v>
      </c>
      <c r="CA32" s="9">
        <f>-10*(L32+N32+M31+M33+(N32-M32)/IF((COLUMN(M32)-potaxis)*2+1,(COLUMN(M32)-potaxis)*2+1,1)+(M32-L32)/((COLUMN(M32)-potaxis)*2-1)-4*M32)</f>
        <v>2.0194536780593353E-05</v>
      </c>
      <c r="CB32" s="9">
        <f>-10*(M32+O32+N31+N33+(O32-N32)/IF((COLUMN(N32)-potaxis)*2+1,(COLUMN(N32)-potaxis)*2+1,1)+(N32-M32)/((COLUMN(N32)-potaxis)*2-1)-4*N32)</f>
        <v>-3.4557550065983378E-06</v>
      </c>
      <c r="CC32" s="9">
        <f>-10*(N32+P32+O31+O33+(P32-O32)/IF((COLUMN(O32)-potaxis)*2+1,(COLUMN(O32)-potaxis)*2+1,1)+(O32-N32)/((COLUMN(O32)-potaxis)*2-1)-4*O32)</f>
        <v>1.1952702081430289E-05</v>
      </c>
      <c r="CD32" s="9">
        <f>-10*(O32+Q32+P31+P33+(Q32-P32)/IF((COLUMN(P32)-potaxis)*2+1,(COLUMN(P32)-potaxis)*2+1,1)+(P32-O32)/((COLUMN(P32)-potaxis)*2-1)-4*P32)</f>
        <v>1.4680774000908059E-05</v>
      </c>
      <c r="CE32" s="9">
        <f>-10*(P32+R32+Q31+Q33+(R32-Q32)/IF((COLUMN(Q32)-potaxis)*2+1,(COLUMN(Q32)-potaxis)*2+1,1)+(Q32-P32)/((COLUMN(Q32)-potaxis)*2-1)-4*Q32)</f>
        <v>3.0299193056748663E-05</v>
      </c>
      <c r="CF32" s="42">
        <f>OFFSET(CF32,0,2*(rhoaxis-COLUMN(CF32)))</f>
        <v>3.0299193056748663E-05</v>
      </c>
      <c r="CG32" s="9">
        <f>OFFSET(CG32,0,2*(rhoaxis-COLUMN(CG32)))</f>
        <v>1.4680774000908059E-05</v>
      </c>
      <c r="CH32" s="9">
        <f>OFFSET(CH32,0,2*(rhoaxis-COLUMN(CH32)))</f>
        <v>1.1952702081430289E-05</v>
      </c>
      <c r="CI32" s="9">
        <f>OFFSET(CI32,0,2*(rhoaxis-COLUMN(CI32)))</f>
        <v>-3.4557550065983378E-06</v>
      </c>
      <c r="CJ32" s="9">
        <f>OFFSET(CJ32,0,2*(rhoaxis-COLUMN(CJ32)))</f>
        <v>2.0194536780593353E-05</v>
      </c>
      <c r="CK32" s="9">
        <f>OFFSET(CK32,0,2*(rhoaxis-COLUMN(CK32)))</f>
        <v>6.515214181490592E-06</v>
      </c>
      <c r="CL32" s="9">
        <f>OFFSET(CL32,0,2*(rhoaxis-COLUMN(CL32)))</f>
        <v>7.165084348059736E-06</v>
      </c>
      <c r="CM32" s="9">
        <f>OFFSET(CM32,0,2*(rhoaxis-COLUMN(CM32)))</f>
        <v>1.829566745215061E-05</v>
      </c>
      <c r="CN32" s="9">
        <f>OFFSET(CN32,0,2*(rhoaxis-COLUMN(CN32)))</f>
        <v>3.707663481122836E-05</v>
      </c>
      <c r="CO32" s="9">
        <f>OFFSET(CO32,0,2*(rhoaxis-COLUMN(CO32)))</f>
        <v>4.3814182806301005E-05</v>
      </c>
      <c r="CP32" s="9">
        <f>OFFSET(CP32,0,2*(rhoaxis-COLUMN(CP32)))</f>
        <v>3.432761442212495E-05</v>
      </c>
      <c r="CQ32" s="9">
        <f>OFFSET(CQ32,0,2*(rhoaxis-COLUMN(CQ32)))</f>
        <v>1.5178665266901703E-05</v>
      </c>
      <c r="CR32" s="9">
        <f>OFFSET(CR32,0,2*(rhoaxis-COLUMN(CR32)))</f>
        <v>2.975594615151067E-07</v>
      </c>
      <c r="CS32" s="9">
        <f>OFFSET(CS32,0,2*(rhoaxis-COLUMN(CS32)))</f>
        <v>-2.8965809306669144E-05</v>
      </c>
      <c r="CT32" s="9">
        <f>OFFSET(CT32,0,2*(rhoaxis-COLUMN(CT32)))</f>
        <v>-5.33325216745093</v>
      </c>
      <c r="CX32" s="37">
        <f>BQ32/10*CX$38</f>
        <v>-7.733215642803849</v>
      </c>
      <c r="CY32" s="37">
        <f>BR32/10*CY$38</f>
        <v>-3.9103842564003344E-05</v>
      </c>
      <c r="CZ32" s="37">
        <f>BS32/10*CZ$38</f>
        <v>3.719493268938834E-07</v>
      </c>
      <c r="DA32" s="37">
        <f>BT32/10*DA$38</f>
        <v>1.745546505693696E-05</v>
      </c>
      <c r="DB32" s="37">
        <f>BU32/10*DB$38</f>
        <v>3.60439951432312E-05</v>
      </c>
      <c r="DC32" s="37">
        <f>BV32/10*DC$38</f>
        <v>4.1623473665985955E-05</v>
      </c>
      <c r="DD32" s="37">
        <f>BW32/10*DD$38</f>
        <v>3.1515139589544106E-05</v>
      </c>
      <c r="DE32" s="37">
        <f>BX32/10*DE$38</f>
        <v>1.3721750589112958E-05</v>
      </c>
      <c r="DF32" s="37">
        <f>BY32/10*DF$38</f>
        <v>4.657304826238828E-06</v>
      </c>
      <c r="DG32" s="37">
        <f>BZ32/10*DG$38</f>
        <v>3.5833677998198254E-06</v>
      </c>
      <c r="DH32" s="37">
        <f>CA32/10*DH$38</f>
        <v>9.087541551267009E-06</v>
      </c>
      <c r="DI32" s="37">
        <f>CB32/10*DI$38</f>
        <v>-1.2095142523094182E-06</v>
      </c>
      <c r="DJ32" s="37">
        <f>CC32/10*DJ$38</f>
        <v>2.988175520357572E-06</v>
      </c>
      <c r="DK32" s="37">
        <f>CD32/10*DK$38</f>
        <v>2.202116100136209E-06</v>
      </c>
      <c r="DL32" s="37">
        <f>CE32/10*DL$38</f>
        <v>1.5149596528374332E-06</v>
      </c>
      <c r="DM32" s="15">
        <f>CF32/10*DM$38</f>
        <v>1.5149596528374332E-06</v>
      </c>
      <c r="DN32" s="37">
        <f>CG32/10*DN$38</f>
        <v>2.202116100136209E-06</v>
      </c>
      <c r="DO32" s="37">
        <f>CH32/10*DO$38</f>
        <v>2.988175520357572E-06</v>
      </c>
      <c r="DP32" s="37">
        <f>CI32/10*DP$38</f>
        <v>-1.2095142523094182E-06</v>
      </c>
      <c r="DQ32" s="37">
        <f>CJ32/10*DQ$38</f>
        <v>9.087541551267009E-06</v>
      </c>
      <c r="DR32" s="37">
        <f>CK32/10*DR$38</f>
        <v>3.5833677998198254E-06</v>
      </c>
      <c r="DS32" s="37">
        <f>CL32/10*DS$38</f>
        <v>4.657304826238828E-06</v>
      </c>
      <c r="DT32" s="37">
        <f>CM32/10*DT$38</f>
        <v>1.3721750589112958E-05</v>
      </c>
      <c r="DU32" s="37">
        <f>CN32/10*DU$38</f>
        <v>3.1515139589544106E-05</v>
      </c>
      <c r="DV32" s="37">
        <f>CO32/10*DV$38</f>
        <v>4.1623473665985955E-05</v>
      </c>
      <c r="DW32" s="37">
        <f>CP32/10*DW$38</f>
        <v>3.60439951432312E-05</v>
      </c>
      <c r="DX32" s="37">
        <f>CQ32/10*DX$38</f>
        <v>1.745546505693696E-05</v>
      </c>
      <c r="DY32" s="37">
        <f>CR32/10*DY$38</f>
        <v>3.719493268938834E-07</v>
      </c>
      <c r="DZ32" s="37">
        <f>CS32/10*DZ$38</f>
        <v>-3.9103842564003344E-05</v>
      </c>
      <c r="EA32" s="37">
        <f>CT32/10*EA$38</f>
        <v>-7.733215642803849</v>
      </c>
    </row>
    <row r="33" spans="2:131" ht="19.5" customHeight="1">
      <c r="B33" s="44">
        <f>C33</f>
        <v>0</v>
      </c>
      <c r="C33" s="40">
        <v>0</v>
      </c>
      <c r="D33" s="13">
        <f>IF(gate,(C33+E33+D32+D34+(E33-D33)/IF((COLUMN(D33)-potaxis)*2+1,(COLUMN(D33)-potaxis)*2+1,1)+(D33-C33)/((COLUMN(D33)-potaxis)*2-1))*gam4-D33*gamm1,0)</f>
        <v>0.4049915185872567</v>
      </c>
      <c r="E33" s="13">
        <f>IF(gate,(D33+F33+E32+E34+(F33-E33)/IF((COLUMN(E33)-potaxis)*2+1,(COLUMN(E33)-potaxis)*2+1,1)+(E33-D33)/((COLUMN(E33)-potaxis)*2-1))*gam4-E33*gamm1,0)</f>
        <v>0.8805445905918755</v>
      </c>
      <c r="F33" s="13">
        <f>IF(gate,(E33+G33+F32+F34+(G33-F33)/IF((COLUMN(F33)-potaxis)*2+1,(COLUMN(F33)-potaxis)*2+1,1)+(F33-E33)/((COLUMN(F33)-potaxis)*2-1))*gam4-F33*gamm1,0)</f>
        <v>1.457230854625969</v>
      </c>
      <c r="G33" s="13">
        <f>IF(gate,(F33+H33+G32+G34+(H33-G33)/IF((COLUMN(G33)-potaxis)*2+1,(COLUMN(G33)-potaxis)*2+1,1)+(G33-F33)/((COLUMN(G33)-potaxis)*2-1))*gam4-G33*gamm1,0)</f>
        <v>2.1374005708872934</v>
      </c>
      <c r="H33" s="13">
        <f>IF(gate,(G33+I33+H32+H34+(I33-H33)/IF((COLUMN(H33)-potaxis)*2+1,(COLUMN(H33)-potaxis)*2+1,1)+(H33-G33)/((COLUMN(H33)-potaxis)*2-1))*gam4-H33*gamm1,0)</f>
        <v>2.6875519810141992</v>
      </c>
      <c r="I33" s="13">
        <f>IF(gate,(H33+J33+I32+I34+(J33-I33)/IF((COLUMN(I33)-potaxis)*2+1,(COLUMN(I33)-potaxis)*2+1,1)+(I33-H33)/((COLUMN(I33)-potaxis)*2-1))*gam4-I33*gamm1,0)</f>
        <v>2.898902961328379</v>
      </c>
      <c r="J33" s="13">
        <f>IF(gate,(I33+K33+J32+J34+(K33-J33)/IF((COLUMN(J33)-potaxis)*2+1,(COLUMN(J33)-potaxis)*2+1,1)+(J33-I33)/((COLUMN(J33)-potaxis)*2-1))*gam4-J33*gamm1,0)</f>
        <v>2.677292519342002</v>
      </c>
      <c r="K33" s="13">
        <f>IF(gate,(J33+L33+K32+K34+(L33-K33)/IF((COLUMN(K33)-potaxis)*2+1,(COLUMN(K33)-potaxis)*2+1,1)+(K33-J33)/((COLUMN(K33)-potaxis)*2-1))*gam4-K33*gamm1,0)</f>
        <v>2.947259394419307</v>
      </c>
      <c r="L33" s="13">
        <f>IF(gate,(K33+M33+L32+L34+(M33-L33)/IF((COLUMN(L33)-potaxis)*2+1,(COLUMN(L33)-potaxis)*2+1,1)+(L33-K33)/((COLUMN(L33)-potaxis)*2-1))*gam4-L33*gamm1,0)</f>
        <v>3.5822379400404287</v>
      </c>
      <c r="M33" s="13">
        <f>IF(gate,(L33+N33+M32+M34+(N33-M33)/IF((COLUMN(M33)-potaxis)*2+1,(COLUMN(M33)-potaxis)*2+1,1)+(M33-L33)/((COLUMN(M33)-potaxis)*2-1))*gam4-M33*gamm1,0)</f>
        <v>5.041807478256622</v>
      </c>
      <c r="N33" s="13">
        <f>IF(gate,(M33+O33+N32+N34+(O33-N33)/IF((COLUMN(N33)-potaxis)*2+1,(COLUMN(N33)-potaxis)*2+1,1)+(N33-M33)/((COLUMN(N33)-potaxis)*2-1))*gam4-N33*gamm1,0)</f>
        <v>5.987321086643227</v>
      </c>
      <c r="O33" s="13">
        <f>IF(gate,(N33+P33+O32+O34+(P33-O33)/IF((COLUMN(O33)-potaxis)*2+1,(COLUMN(O33)-potaxis)*2+1,1)+(O33-N33)/((COLUMN(O33)-potaxis)*2-1))*gam4-O33*gamm1,0)</f>
        <v>6.306054861229212</v>
      </c>
      <c r="P33" s="13">
        <f>IF(gate,(O33+Q33+P32+P34+(Q33-P33)/IF((COLUMN(P33)-potaxis)*2+1,(COLUMN(P33)-potaxis)*2+1,1)+(P33-O33)/((COLUMN(P33)-potaxis)*2-1))*gam4-P33*gamm1,0)</f>
        <v>6.494054193731193</v>
      </c>
      <c r="Q33" s="13">
        <f>IF(gate,(P33+R33+Q32+Q34+(R33-Q33)/IF((COLUMN(Q33)-potaxis)*2+1,(COLUMN(Q33)-potaxis)*2+1,1)+(Q33-P33)/((COLUMN(Q33)-potaxis)*2-1))*gam4-Q33*gamm1,0)</f>
        <v>6.620347558999972</v>
      </c>
      <c r="R33" s="35">
        <f>OFFSET(R33,0,2*(potaxis-COLUMN(R33)))</f>
        <v>6.6203458769373</v>
      </c>
      <c r="S33" s="13">
        <f>OFFSET(S33,0,2*(potaxis-COLUMN(S33)))</f>
        <v>6.494054193731193</v>
      </c>
      <c r="T33" s="13">
        <f>OFFSET(T33,0,2*(potaxis-COLUMN(T33)))</f>
        <v>6.306054861229212</v>
      </c>
      <c r="U33" s="13">
        <f>OFFSET(U33,0,2*(potaxis-COLUMN(U33)))</f>
        <v>5.987321086643227</v>
      </c>
      <c r="V33" s="13">
        <f>OFFSET(V33,0,2*(potaxis-COLUMN(V33)))</f>
        <v>5.041807478256622</v>
      </c>
      <c r="W33" s="13">
        <f>OFFSET(W33,0,2*(potaxis-COLUMN(W33)))</f>
        <v>3.5822379400404287</v>
      </c>
      <c r="X33" s="13">
        <f>OFFSET(X33,0,2*(potaxis-COLUMN(X33)))</f>
        <v>2.947259394419307</v>
      </c>
      <c r="Y33" s="13">
        <f>OFFSET(Y33,0,2*(potaxis-COLUMN(Y33)))</f>
        <v>2.677292519342002</v>
      </c>
      <c r="Z33" s="13">
        <f>OFFSET(Z33,0,2*(potaxis-COLUMN(Z33)))</f>
        <v>2.898902961328379</v>
      </c>
      <c r="AA33" s="13">
        <f>OFFSET(AA33,0,2*(potaxis-COLUMN(AA33)))</f>
        <v>2.6875519810141992</v>
      </c>
      <c r="AB33" s="13">
        <f>OFFSET(AB33,0,2*(potaxis-COLUMN(AB33)))</f>
        <v>2.1374005708872934</v>
      </c>
      <c r="AC33" s="13">
        <f>OFFSET(AC33,0,2*(potaxis-COLUMN(AC33)))</f>
        <v>1.457230854625969</v>
      </c>
      <c r="AD33" s="13">
        <f>OFFSET(AD33,0,2*(potaxis-COLUMN(AD33)))</f>
        <v>0.8805445905918755</v>
      </c>
      <c r="AE33" s="13">
        <f>OFFSET(AE33,0,2*(potaxis-COLUMN(AE33)))</f>
        <v>0.4049915185872567</v>
      </c>
      <c r="AF33" s="13">
        <f>OFFSET(AF33,0,2*(potaxis-COLUMN(AF33)))</f>
        <v>0</v>
      </c>
      <c r="AG33" s="44">
        <f>AF33</f>
        <v>0</v>
      </c>
      <c r="AJ33" s="17">
        <f>SQRT(('Laplace-rot'!D33-'Laplace-rot'!B33)^2+('Laplace-rot'!C34-'Laplace-rot'!C32)^2)</f>
        <v>0.4049915185872567</v>
      </c>
      <c r="AK33" s="17">
        <f>SQRT(('Laplace-rot'!E33-'Laplace-rot'!C33)^2+('Laplace-rot'!D34-'Laplace-rot'!D32)^2)</f>
        <v>0.9417545970339127</v>
      </c>
      <c r="AL33" s="17">
        <f>SQRT(('Laplace-rot'!F33-'Laplace-rot'!D33)^2+('Laplace-rot'!E34-'Laplace-rot'!E32)^2)</f>
        <v>1.276701553968935</v>
      </c>
      <c r="AM33" s="17">
        <f>SQRT(('Laplace-rot'!G33-'Laplace-rot'!E33)^2+('Laplace-rot'!F34-'Laplace-rot'!F32)^2)</f>
        <v>1.6665357115405053</v>
      </c>
      <c r="AN33" s="17">
        <f>SQRT(('Laplace-rot'!H33-'Laplace-rot'!F33)^2+('Laplace-rot'!G34-'Laplace-rot'!G32)^2)</f>
        <v>1.696799188984806</v>
      </c>
      <c r="AO33" s="17">
        <f>SQRT(('Laplace-rot'!I33-'Laplace-rot'!G33)^2+('Laplace-rot'!H34-'Laplace-rot'!H32)^2)</f>
        <v>1.6626106678132482</v>
      </c>
      <c r="AP33" s="17">
        <f>SQRT(('Laplace-rot'!J33-'Laplace-rot'!H33)^2+('Laplace-rot'!I34-'Laplace-rot'!I32)^2)</f>
        <v>2.359212651267379</v>
      </c>
      <c r="AQ33" s="17">
        <f>SQRT(('Laplace-rot'!K33-'Laplace-rot'!I33)^2+('Laplace-rot'!J34-'Laplace-rot'!J32)^2)</f>
        <v>4.868682649160238</v>
      </c>
      <c r="AR33" s="17">
        <f>SQRT(('Laplace-rot'!L33-'Laplace-rot'!J33)^2+('Laplace-rot'!K34-'Laplace-rot'!K32)^2)</f>
        <v>5.674331771005065</v>
      </c>
      <c r="AS33" s="17">
        <f>SQRT(('Laplace-rot'!M33-'Laplace-rot'!K33)^2+('Laplace-rot'!L34-'Laplace-rot'!L32)^2)</f>
        <v>6.866037673146166</v>
      </c>
      <c r="AT33" s="17">
        <f>SQRT(('Laplace-rot'!N33-'Laplace-rot'!L33)^2+('Laplace-rot'!M34-'Laplace-rot'!M32)^2)</f>
        <v>5.144760928807088</v>
      </c>
      <c r="AU33" s="17">
        <f>SQRT(('Laplace-rot'!O33-'Laplace-rot'!M33)^2+('Laplace-rot'!N34-'Laplace-rot'!N32)^2)</f>
        <v>4.800186555719084</v>
      </c>
      <c r="AV33" s="17">
        <f>SQRT(('Laplace-rot'!P33-'Laplace-rot'!N33)^2+('Laplace-rot'!O34-'Laplace-rot'!O32)^2)</f>
        <v>5.944891744911353</v>
      </c>
      <c r="AW33" s="17">
        <f>SQRT(('Laplace-rot'!Q33-'Laplace-rot'!O33)^2+('Laplace-rot'!P34-'Laplace-rot'!P32)^2)</f>
        <v>6.51280521534761</v>
      </c>
      <c r="AX33" s="17">
        <f>SQRT(('Laplace-rot'!R33-'Laplace-rot'!P33)^2+('Laplace-rot'!Q34-'Laplace-rot'!Q32)^2)</f>
        <v>6.7962207354650594</v>
      </c>
      <c r="AY33" s="17">
        <f>SQRT(('Laplace-rot'!S33-'Laplace-rot'!Q33)^2+('Laplace-rot'!R34-'Laplace-rot'!R32)^2)</f>
        <v>6.796220789565432</v>
      </c>
      <c r="AZ33" s="17">
        <f>SQRT(('Laplace-rot'!T33-'Laplace-rot'!R33)^2+('Laplace-rot'!S34-'Laplace-rot'!S32)^2)</f>
        <v>6.512805134175429</v>
      </c>
      <c r="BA33" s="17">
        <f>SQRT(('Laplace-rot'!U33-'Laplace-rot'!S33)^2+('Laplace-rot'!T34-'Laplace-rot'!T32)^2)</f>
        <v>5.944891744911353</v>
      </c>
      <c r="BB33" s="17">
        <f>SQRT(('Laplace-rot'!V33-'Laplace-rot'!T33)^2+('Laplace-rot'!U34-'Laplace-rot'!U32)^2)</f>
        <v>4.800186555719084</v>
      </c>
      <c r="BC33" s="17">
        <f>SQRT(('Laplace-rot'!W33-'Laplace-rot'!U33)^2+('Laplace-rot'!V34-'Laplace-rot'!V32)^2)</f>
        <v>5.144760928807088</v>
      </c>
      <c r="BD33" s="17">
        <f>SQRT(('Laplace-rot'!X33-'Laplace-rot'!V33)^2+('Laplace-rot'!W34-'Laplace-rot'!W32)^2)</f>
        <v>6.866037673146166</v>
      </c>
      <c r="BE33" s="17">
        <f>SQRT(('Laplace-rot'!Z33-'Laplace-rot'!W33)^2+('Laplace-rot'!X34-'Laplace-rot'!X32)^2)</f>
        <v>5.643231479048668</v>
      </c>
      <c r="BF33" s="17">
        <f>SQRT(('Laplace-rot'!AA33-'Laplace-rot'!X33)^2+('Laplace-rot'!Z34-'Laplace-rot'!Z32)^2)</f>
        <v>2.373442019077741</v>
      </c>
      <c r="BG33" s="17">
        <f>SQRT(('Laplace-rot'!AB33-'Laplace-rot'!Z33)^2+('Laplace-rot'!AA34-'Laplace-rot'!AA32)^2)</f>
        <v>1.6626106678132482</v>
      </c>
      <c r="BH33" s="17">
        <f>SQRT(('Laplace-rot'!AC33-'Laplace-rot'!AA33)^2+('Laplace-rot'!AB34-'Laplace-rot'!AB32)^2)</f>
        <v>1.696799188984806</v>
      </c>
      <c r="BI33" s="17">
        <f>SQRT(('Laplace-rot'!AD33-'Laplace-rot'!AB33)^2+('Laplace-rot'!AC34-'Laplace-rot'!AC32)^2)</f>
        <v>1.6665357115405053</v>
      </c>
      <c r="BJ33" s="17">
        <f>SQRT(('Laplace-rot'!AE33-'Laplace-rot'!AC33)^2+('Laplace-rot'!AD34-'Laplace-rot'!AD32)^2)</f>
        <v>1.276701553968935</v>
      </c>
      <c r="BK33" s="17">
        <f>SQRT(('Laplace-rot'!AF33-'Laplace-rot'!AD33)^2+('Laplace-rot'!AE34-'Laplace-rot'!AE32)^2)</f>
        <v>0.9417545970339127</v>
      </c>
      <c r="BL33" s="17">
        <f>SQRT(('Laplace-rot'!AG33-'Laplace-rot'!AE33)^2+('Laplace-rot'!AF34-'Laplace-rot'!AF32)^2)</f>
        <v>0.4049915185872567</v>
      </c>
      <c r="BQ33" s="9">
        <f>-10*(B33+D33+C32+C34+(D33-C33)/IF((COLUMN(C33)-potaxis)*2+1,(COLUMN(C33)-potaxis)*2+1,1)+(C33-B33)/((COLUMN(C33)-potaxis)*2-1)-4*C33)</f>
        <v>-3.905275357805689</v>
      </c>
      <c r="BR33" s="9">
        <f>-10*(C33+E33+D32+D34+(E33-D33)/IF((COLUMN(D33)-potaxis)*2+1,(COLUMN(D33)-potaxis)*2+1,1)+(D33-C33)/((COLUMN(D33)-potaxis)*2-1)-4*D33)</f>
        <v>4.202681325171653E-06</v>
      </c>
      <c r="BS33" s="9">
        <f>-10*(D33+F33+E32+E34+(F33-E33)/IF((COLUMN(E33)-potaxis)*2+1,(COLUMN(E33)-potaxis)*2+1,1)+(E33-D33)/((COLUMN(E33)-potaxis)*2-1)-4*E33)</f>
        <v>-4.16129838587409E-06</v>
      </c>
      <c r="BT33" s="9">
        <f>-10*(E33+G33+F32+F34+(G33-F33)/IF((COLUMN(F33)-potaxis)*2+1,(COLUMN(F33)-potaxis)*2+1,1)+(F33-E33)/((COLUMN(F33)-potaxis)*2-1)-4*F33)</f>
        <v>-1.1607969145899233E-05</v>
      </c>
      <c r="BU33" s="9">
        <f>-10*(F33+H33+G32+G34+(H33-G33)/IF((COLUMN(G33)-potaxis)*2+1,(COLUMN(G33)-potaxis)*2+1,1)+(G33-F33)/((COLUMN(G33)-potaxis)*2-1)-4*G33)</f>
        <v>-3.3318387639980074E-05</v>
      </c>
      <c r="BV33" s="9">
        <f>-10*(G33+I33+H32+H34+(I33-H33)/IF((COLUMN(H33)-potaxis)*2+1,(COLUMN(H33)-potaxis)*2+1,1)+(H33-G33)/((COLUMN(H33)-potaxis)*2-1)-4*H33)</f>
        <v>-4.9053702149137735E-05</v>
      </c>
      <c r="BW33" s="9">
        <f>-10*(H33+J33+I32+I34+(J33-I33)/IF((COLUMN(I33)-potaxis)*2+1,(COLUMN(I33)-potaxis)*2+1,1)+(I33-H33)/((COLUMN(I33)-potaxis)*2-1)-4*I33)</f>
        <v>-4.7175077746430816E-05</v>
      </c>
      <c r="BX33" s="9">
        <f>-10*(I33+K33+J32+J34+(K33-J33)/IF((COLUMN(J33)-potaxis)*2+1,(COLUMN(J33)-potaxis)*2+1,1)+(J33-I33)/((COLUMN(J33)-potaxis)*2-1)-4*J33)</f>
        <v>-2.0846127792850666E-05</v>
      </c>
      <c r="BY33" s="9">
        <f>-10*(J33+L33+K32+K34+(L33-K33)/IF((COLUMN(K33)-potaxis)*2+1,(COLUMN(K33)-potaxis)*2+1,1)+(K33-J33)/((COLUMN(K33)-potaxis)*2-1)-4*K33)</f>
        <v>-1.0762122055751888E-05</v>
      </c>
      <c r="BZ33" s="9">
        <f>-10*(K33+M33+L32+L34+(M33-L33)/IF((COLUMN(L33)-potaxis)*2+1,(COLUMN(L33)-potaxis)*2+1,1)+(L33-K33)/((COLUMN(L33)-potaxis)*2-1)-4*L33)</f>
        <v>-1.6889931409025394E-06</v>
      </c>
      <c r="CA33" s="9">
        <f>-10*(L33+N33+M32+M34+(N33-M33)/IF((COLUMN(M33)-potaxis)*2+1,(COLUMN(M33)-potaxis)*2+1,1)+(M33-L33)/((COLUMN(M33)-potaxis)*2-1)-4*M33)</f>
        <v>-1.3973921859644634E-05</v>
      </c>
      <c r="CB33" s="9">
        <f>-10*(M33+O33+N32+N34+(O33-N33)/IF((COLUMN(N33)-potaxis)*2+1,(COLUMN(N33)-potaxis)*2+1,1)+(N33-M33)/((COLUMN(N33)-potaxis)*2-1)-4*N33)</f>
        <v>7.72518201586081E-05</v>
      </c>
      <c r="CC33" s="9">
        <f>-10*(N33+P33+O32+O34+(P33-O33)/IF((COLUMN(O33)-potaxis)*2+1,(COLUMN(O33)-potaxis)*2+1,1)+(O33-N33)/((COLUMN(O33)-potaxis)*2-1)-4*O33)</f>
        <v>1.567492304843654E-05</v>
      </c>
      <c r="CD33" s="9">
        <f>-10*(O33+Q33+P32+P34+(Q33-P33)/IF((COLUMN(P33)-potaxis)*2+1,(COLUMN(P33)-potaxis)*2+1,1)+(P33-O33)/((COLUMN(P33)-potaxis)*2-1)-4*P33)</f>
        <v>8.976747380984307E-06</v>
      </c>
      <c r="CE33" s="9">
        <f>-10*(P33+R33+Q32+Q34+(R33-Q33)/IF((COLUMN(Q33)-potaxis)*2+1,(COLUMN(Q33)-potaxis)*2+1,1)+(Q33-P33)/((COLUMN(Q33)-potaxis)*2-1)-4*Q33)</f>
        <v>4.2682416534489676E-05</v>
      </c>
      <c r="CF33" s="42">
        <f>OFFSET(CF33,0,2*(rhoaxis-COLUMN(CF33)))</f>
        <v>4.2682416534489676E-05</v>
      </c>
      <c r="CG33" s="9">
        <f>OFFSET(CG33,0,2*(rhoaxis-COLUMN(CG33)))</f>
        <v>8.976747380984307E-06</v>
      </c>
      <c r="CH33" s="9">
        <f>OFFSET(CH33,0,2*(rhoaxis-COLUMN(CH33)))</f>
        <v>1.567492304843654E-05</v>
      </c>
      <c r="CI33" s="9">
        <f>OFFSET(CI33,0,2*(rhoaxis-COLUMN(CI33)))</f>
        <v>7.72518201586081E-05</v>
      </c>
      <c r="CJ33" s="9">
        <f>OFFSET(CJ33,0,2*(rhoaxis-COLUMN(CJ33)))</f>
        <v>-1.3973921859644634E-05</v>
      </c>
      <c r="CK33" s="9">
        <f>OFFSET(CK33,0,2*(rhoaxis-COLUMN(CK33)))</f>
        <v>-1.6889931409025394E-06</v>
      </c>
      <c r="CL33" s="9">
        <f>OFFSET(CL33,0,2*(rhoaxis-COLUMN(CL33)))</f>
        <v>-1.0762122055751888E-05</v>
      </c>
      <c r="CM33" s="9">
        <f>OFFSET(CM33,0,2*(rhoaxis-COLUMN(CM33)))</f>
        <v>-2.0846127792850666E-05</v>
      </c>
      <c r="CN33" s="9">
        <f>OFFSET(CN33,0,2*(rhoaxis-COLUMN(CN33)))</f>
        <v>-4.7175077746430816E-05</v>
      </c>
      <c r="CO33" s="9">
        <f>OFFSET(CO33,0,2*(rhoaxis-COLUMN(CO33)))</f>
        <v>-4.9053702149137735E-05</v>
      </c>
      <c r="CP33" s="9">
        <f>OFFSET(CP33,0,2*(rhoaxis-COLUMN(CP33)))</f>
        <v>-3.3318387639980074E-05</v>
      </c>
      <c r="CQ33" s="9">
        <f>OFFSET(CQ33,0,2*(rhoaxis-COLUMN(CQ33)))</f>
        <v>-1.1607969145899233E-05</v>
      </c>
      <c r="CR33" s="9">
        <f>OFFSET(CR33,0,2*(rhoaxis-COLUMN(CR33)))</f>
        <v>-4.16129838587409E-06</v>
      </c>
      <c r="CS33" s="9">
        <f>OFFSET(CS33,0,2*(rhoaxis-COLUMN(CS33)))</f>
        <v>4.202681325171653E-06</v>
      </c>
      <c r="CT33" s="9">
        <f>OFFSET(CT33,0,2*(rhoaxis-COLUMN(CT33)))</f>
        <v>-3.905275357805689</v>
      </c>
      <c r="CX33" s="37">
        <f>BQ33/10*CX$38</f>
        <v>-5.6626492688182495</v>
      </c>
      <c r="CY33" s="37">
        <f>BR33/10*CY$38</f>
        <v>5.673619788981732E-06</v>
      </c>
      <c r="CZ33" s="37">
        <f>BS33/10*CZ$38</f>
        <v>-5.201622982342613E-06</v>
      </c>
      <c r="DA33" s="37">
        <f>BT33/10*DA$38</f>
        <v>-1.3349164517784118E-05</v>
      </c>
      <c r="DB33" s="37">
        <f>BU33/10*DB$38</f>
        <v>-3.498430702197908E-05</v>
      </c>
      <c r="DC33" s="37">
        <f>BV33/10*DC$38</f>
        <v>-4.660101704168085E-05</v>
      </c>
      <c r="DD33" s="37">
        <f>BW33/10*DD$38</f>
        <v>-4.009881608446619E-05</v>
      </c>
      <c r="DE33" s="37">
        <f>BX33/10*DE$38</f>
        <v>-1.5634595844638E-05</v>
      </c>
      <c r="DF33" s="37">
        <f>BY33/10*DF$38</f>
        <v>-6.995379336238727E-06</v>
      </c>
      <c r="DG33" s="37">
        <f>BZ33/10*DG$38</f>
        <v>-9.289462274963967E-07</v>
      </c>
      <c r="DH33" s="37">
        <f>CA33/10*DH$38</f>
        <v>-6.288264836840085E-06</v>
      </c>
      <c r="DI33" s="37">
        <f>CB33/10*DI$38</f>
        <v>2.7038137055512834E-05</v>
      </c>
      <c r="DJ33" s="37">
        <f>CC33/10*DJ$38</f>
        <v>3.918730762109135E-06</v>
      </c>
      <c r="DK33" s="37">
        <f>CD33/10*DK$38</f>
        <v>1.346512107147646E-06</v>
      </c>
      <c r="DL33" s="37">
        <f>CE33/10*DL$38</f>
        <v>2.1341208267244838E-06</v>
      </c>
      <c r="DM33" s="15">
        <f>CF33/10*DM$38</f>
        <v>2.1341208267244838E-06</v>
      </c>
      <c r="DN33" s="37">
        <f>CG33/10*DN$38</f>
        <v>1.346512107147646E-06</v>
      </c>
      <c r="DO33" s="37">
        <f>CH33/10*DO$38</f>
        <v>3.918730762109135E-06</v>
      </c>
      <c r="DP33" s="37">
        <f>CI33/10*DP$38</f>
        <v>2.7038137055512834E-05</v>
      </c>
      <c r="DQ33" s="37">
        <f>CJ33/10*DQ$38</f>
        <v>-6.288264836840085E-06</v>
      </c>
      <c r="DR33" s="37">
        <f>CK33/10*DR$38</f>
        <v>-9.289462274963967E-07</v>
      </c>
      <c r="DS33" s="37">
        <f>CL33/10*DS$38</f>
        <v>-6.995379336238727E-06</v>
      </c>
      <c r="DT33" s="37">
        <f>CM33/10*DT$38</f>
        <v>-1.5634595844638E-05</v>
      </c>
      <c r="DU33" s="37">
        <f>CN33/10*DU$38</f>
        <v>-4.009881608446619E-05</v>
      </c>
      <c r="DV33" s="37">
        <f>CO33/10*DV$38</f>
        <v>-4.660101704168085E-05</v>
      </c>
      <c r="DW33" s="37">
        <f>CP33/10*DW$38</f>
        <v>-3.498430702197908E-05</v>
      </c>
      <c r="DX33" s="37">
        <f>CQ33/10*DX$38</f>
        <v>-1.3349164517784118E-05</v>
      </c>
      <c r="DY33" s="37">
        <f>CR33/10*DY$38</f>
        <v>-5.201622982342613E-06</v>
      </c>
      <c r="DZ33" s="37">
        <f>CS33/10*DZ$38</f>
        <v>5.673619788981732E-06</v>
      </c>
      <c r="EA33" s="37">
        <f>CT33/10*EA$38</f>
        <v>-5.6626492688182495</v>
      </c>
    </row>
    <row r="34" spans="2:131" ht="19.5" customHeight="1">
      <c r="B34" s="44">
        <f>C34</f>
        <v>0</v>
      </c>
      <c r="C34" s="40">
        <v>0</v>
      </c>
      <c r="D34" s="13">
        <f>IF(gate,(C34+E34+D33+D35+(E34-D34)/IF((COLUMN(D34)-potaxis)*2+1,(COLUMN(D34)-potaxis)*2+1,1)+(D34-C34)/((COLUMN(D34)-potaxis)*2-1))*gam4-D34*gamm1,0)</f>
        <v>0.21909754651464788</v>
      </c>
      <c r="E34" s="13">
        <f>IF(gate,(D34+F34+E33+E35+(F34-E34)/IF((COLUMN(E34)-potaxis)*2+1,(COLUMN(E34)-potaxis)*2+1,1)+(E34-D34)/((COLUMN(E34)-potaxis)*2-1))*gam4-E34*gamm1,0)</f>
        <v>0.4896272957438487</v>
      </c>
      <c r="F34" s="13">
        <f>IF(gate,(E34+G34+F33+F35+(G34-F34)/IF((COLUMN(F34)-potaxis)*2+1,(COLUMN(F34)-potaxis)*2+1,1)+(F34-E34)/((COLUMN(F34)-potaxis)*2-1))*gam4-F34*gamm1,0)</f>
        <v>0.885775438244342</v>
      </c>
      <c r="G34" s="13">
        <f>IF(gate,(F34+H34+G33+G35+(H34-G34)/IF((COLUMN(G34)-potaxis)*2+1,(COLUMN(G34)-potaxis)*2+1,1)+(G34-F34)/((COLUMN(G34)-potaxis)*2-1))*gam4-G34*gamm1,0)</f>
        <v>1.6473639150973836</v>
      </c>
      <c r="H34" s="13">
        <f>IF(gate,(G34+I34+H33+H35+(I34-H34)/IF((COLUMN(H34)-potaxis)*2+1,(COLUMN(H34)-potaxis)*2+1,1)+(H34-G34)/((COLUMN(H34)-potaxis)*2-1))*gam4-H34*gamm1,0)</f>
        <v>2.137595474898143</v>
      </c>
      <c r="I34" s="13">
        <f>IF(gate,(H34+J34+I33+I35+(J34-I34)/IF((COLUMN(I34)-potaxis)*2+1,(COLUMN(I34)-potaxis)*2+1,1)+(I34-H34)/((COLUMN(I34)-potaxis)*2-1))*gam4-I34*gamm1,0)</f>
        <v>1.9347363936836135</v>
      </c>
      <c r="J34" s="32">
        <v>0</v>
      </c>
      <c r="K34" s="32">
        <v>0</v>
      </c>
      <c r="L34" s="32">
        <v>0</v>
      </c>
      <c r="M34" s="13">
        <f>IF(gate,(L34+N34+M33+M35+(N34-M34)/IF((COLUMN(M34)-potaxis)*2+1,(COLUMN(M34)-potaxis)*2+1,1)+(M34-L34)/((COLUMN(M34)-potaxis)*2-1))*gam4-M34*gamm1,0)</f>
        <v>3.1569182302862995</v>
      </c>
      <c r="N34" s="13">
        <f>IF(gate,(M34+O34+N33+N35+(O34-N34)/IF((COLUMN(N34)-potaxis)*2+1,(COLUMN(N34)-potaxis)*2+1,1)+(N34-M34)/((COLUMN(N34)-potaxis)*2-1))*gam4-N34*gamm1,0)</f>
        <v>4.071008190594909</v>
      </c>
      <c r="O34" s="13">
        <f>IF(gate,(N34+P34+O33+O35+(P34-O34)/IF((COLUMN(O34)-potaxis)*2+1,(COLUMN(O34)-potaxis)*2+1,1)+(O34-N34)/((COLUMN(O34)-potaxis)*2-1))*gam4-O34*gamm1,0)</f>
        <v>3.459854456864276</v>
      </c>
      <c r="P34" s="13">
        <f>IF(gate,(O34+Q34+P33+P35+(Q34-P34)/IF((COLUMN(P34)-potaxis)*2+1,(COLUMN(P34)-potaxis)*2+1,1)+(P34-O34)/((COLUMN(P34)-potaxis)*2-1))*gam4-P34*gamm1,0)</f>
        <v>3.32737134588399</v>
      </c>
      <c r="Q34" s="13">
        <f>IF(gate,(P34+R34+Q33+Q35+(R34-Q34)/IF((COLUMN(Q34)-potaxis)*2+1,(COLUMN(Q34)-potaxis)*2+1,1)+(Q34-P34)/((COLUMN(Q34)-potaxis)*2-1))*gam4-Q34*gamm1,0)</f>
        <v>3.317543521854085</v>
      </c>
      <c r="R34" s="35">
        <f>OFFSET(R34,0,2*(potaxis-COLUMN(R34)))</f>
        <v>3.317542721060764</v>
      </c>
      <c r="S34" s="13">
        <f>OFFSET(S34,0,2*(potaxis-COLUMN(S34)))</f>
        <v>3.32737134588399</v>
      </c>
      <c r="T34" s="13">
        <f>OFFSET(T34,0,2*(potaxis-COLUMN(T34)))</f>
        <v>3.459854456864276</v>
      </c>
      <c r="U34" s="13">
        <f>OFFSET(U34,0,2*(potaxis-COLUMN(U34)))</f>
        <v>4.071008190594909</v>
      </c>
      <c r="V34" s="13">
        <f>OFFSET(V34,0,2*(potaxis-COLUMN(V34)))</f>
        <v>3.1569182302862995</v>
      </c>
      <c r="W34" s="13">
        <f>OFFSET(W34,0,2*(potaxis-COLUMN(W34)))</f>
        <v>0</v>
      </c>
      <c r="X34" s="13">
        <f>OFFSET(X34,0,2*(potaxis-COLUMN(X34)))</f>
        <v>0</v>
      </c>
      <c r="Y34" s="13">
        <f>OFFSET(Y34,0,2*(potaxis-COLUMN(Y34)))</f>
        <v>0</v>
      </c>
      <c r="Z34" s="13">
        <f>OFFSET(Z34,0,2*(potaxis-COLUMN(Z34)))</f>
        <v>1.9347363936836135</v>
      </c>
      <c r="AA34" s="13">
        <f>OFFSET(AA34,0,2*(potaxis-COLUMN(AA34)))</f>
        <v>2.137595474898143</v>
      </c>
      <c r="AB34" s="13">
        <f>OFFSET(AB34,0,2*(potaxis-COLUMN(AB34)))</f>
        <v>1.6473639150973836</v>
      </c>
      <c r="AC34" s="13">
        <f>OFFSET(AC34,0,2*(potaxis-COLUMN(AC34)))</f>
        <v>0.885775438244342</v>
      </c>
      <c r="AD34" s="13">
        <f>OFFSET(AD34,0,2*(potaxis-COLUMN(AD34)))</f>
        <v>0.4896272957438487</v>
      </c>
      <c r="AE34" s="13">
        <f>OFFSET(AE34,0,2*(potaxis-COLUMN(AE34)))</f>
        <v>0.21909754651464788</v>
      </c>
      <c r="AF34" s="13">
        <f>OFFSET(AF34,0,2*(potaxis-COLUMN(AF34)))</f>
        <v>0</v>
      </c>
      <c r="AG34" s="44">
        <f>AF34</f>
        <v>0</v>
      </c>
      <c r="AJ34" s="17">
        <f>SQRT(('Laplace-rot'!D34-'Laplace-rot'!B34)^2+('Laplace-rot'!C35-'Laplace-rot'!C33)^2)</f>
        <v>0.21909754651464788</v>
      </c>
      <c r="AK34" s="17">
        <f>SQRT(('Laplace-rot'!E34-'Laplace-rot'!C34)^2+('Laplace-rot'!D35-'Laplace-rot'!D33)^2)</f>
        <v>0.6354156268656339</v>
      </c>
      <c r="AL34" s="17">
        <f>SQRT(('Laplace-rot'!F34-'Laplace-rot'!D34)^2+('Laplace-rot'!E35-'Laplace-rot'!E33)^2)</f>
        <v>1.1044537959289034</v>
      </c>
      <c r="AM34" s="17">
        <f>SQRT(('Laplace-rot'!G34-'Laplace-rot'!E34)^2+('Laplace-rot'!F35-'Laplace-rot'!F33)^2)</f>
        <v>1.861149065353467</v>
      </c>
      <c r="AN34" s="17">
        <f>SQRT(('Laplace-rot'!H34-'Laplace-rot'!F34)^2+('Laplace-rot'!G35-'Laplace-rot'!G33)^2)</f>
        <v>1.4103270430176624</v>
      </c>
      <c r="AO34" s="17">
        <f>SQRT(('Laplace-rot'!I34-'Laplace-rot'!G34)^2+('Laplace-rot'!H35-'Laplace-rot'!H33)^2)</f>
        <v>0.48733321258036216</v>
      </c>
      <c r="AP34" s="17">
        <f>SQRT(('Laplace-rot'!J34-'Laplace-rot'!H34)^2+('Laplace-rot'!I35-'Laplace-rot'!I33)^2)</f>
        <v>2.1627128991458715</v>
      </c>
      <c r="AQ34" s="17">
        <f>SQRT(('Laplace-rot'!K34-'Laplace-rot'!I34)^2+('Laplace-rot'!J35-'Laplace-rot'!J33)^2)</f>
        <v>1.9666327421665422</v>
      </c>
      <c r="AR34" s="17">
        <f>SQRT(('Laplace-rot'!L34-'Laplace-rot'!J34)^2+('Laplace-rot'!K35-'Laplace-rot'!K33)^2)</f>
        <v>0.447720495255143</v>
      </c>
      <c r="AS34" s="17">
        <f>SQRT(('Laplace-rot'!M34-'Laplace-rot'!K34)^2+('Laplace-rot'!L35-'Laplace-rot'!L33)^2)</f>
        <v>3.222913103930638</v>
      </c>
      <c r="AT34" s="17">
        <f>SQRT(('Laplace-rot'!N34-'Laplace-rot'!L34)^2+('Laplace-rot'!M35-'Laplace-rot'!M33)^2)</f>
        <v>4.216219028426501</v>
      </c>
      <c r="AU34" s="17">
        <f>SQRT(('Laplace-rot'!O34-'Laplace-rot'!M34)^2+('Laplace-rot'!N35-'Laplace-rot'!N33)^2)</f>
        <v>2.3148842455292575</v>
      </c>
      <c r="AV34" s="17">
        <f>SQRT(('Laplace-rot'!P34-'Laplace-rot'!N34)^2+('Laplace-rot'!O35-'Laplace-rot'!O33)^2)</f>
        <v>6.349749890321995</v>
      </c>
      <c r="AW34" s="17">
        <f>SQRT(('Laplace-rot'!Q34-'Laplace-rot'!O34)^2+('Laplace-rot'!P35-'Laplace-rot'!P33)^2)</f>
        <v>6.495613310022478</v>
      </c>
      <c r="AX34" s="17">
        <f>SQRT(('Laplace-rot'!R34-'Laplace-rot'!P34)^2+('Laplace-rot'!Q35-'Laplace-rot'!Q33)^2)</f>
        <v>6.620354854826349</v>
      </c>
      <c r="AY34" s="17">
        <f>SQRT(('Laplace-rot'!S34-'Laplace-rot'!Q34)^2+('Laplace-rot'!R35-'Laplace-rot'!R33)^2)</f>
        <v>6.620353171576714</v>
      </c>
      <c r="AZ34" s="17">
        <f>SQRT(('Laplace-rot'!T34-'Laplace-rot'!R34)^2+('Laplace-rot'!S35-'Laplace-rot'!S33)^2)</f>
        <v>6.495613327566929</v>
      </c>
      <c r="BA34" s="17">
        <f>SQRT(('Laplace-rot'!U34-'Laplace-rot'!S34)^2+('Laplace-rot'!T35-'Laplace-rot'!T33)^2)</f>
        <v>6.349749890321995</v>
      </c>
      <c r="BB34" s="17">
        <f>SQRT(('Laplace-rot'!V34-'Laplace-rot'!T34)^2+('Laplace-rot'!U35-'Laplace-rot'!U33)^2)</f>
        <v>5.994979912554832</v>
      </c>
      <c r="BC34" s="17">
        <f>SQRT(('Laplace-rot'!W34-'Laplace-rot'!U34)^2+('Laplace-rot'!V35-'Laplace-rot'!V33)^2)</f>
        <v>6.480195239010568</v>
      </c>
      <c r="BD34" s="17">
        <f>SQRT(('Laplace-rot'!X34-'Laplace-rot'!V34)^2+('Laplace-rot'!W35-'Laplace-rot'!W33)^2)</f>
        <v>4.7747839083857055</v>
      </c>
      <c r="BE34" s="17">
        <f>SQRT(('Laplace-rot'!Z34-'Laplace-rot'!W34)^2+('Laplace-rot'!X35-'Laplace-rot'!X33)^2)</f>
        <v>3.52555567975273</v>
      </c>
      <c r="BF34" s="17">
        <f>SQRT(('Laplace-rot'!AA34-'Laplace-rot'!X34)^2+('Laplace-rot'!Z35-'Laplace-rot'!Z33)^2)</f>
        <v>3.6017985498225</v>
      </c>
      <c r="BG34" s="17">
        <f>SQRT(('Laplace-rot'!AB34-'Laplace-rot'!Z34)^2+('Laplace-rot'!AA35-'Laplace-rot'!AA33)^2)</f>
        <v>2.7028722855699527</v>
      </c>
      <c r="BH34" s="17">
        <f>SQRT(('Laplace-rot'!AC34-'Laplace-rot'!AA34)^2+('Laplace-rot'!AB35-'Laplace-rot'!AB33)^2)</f>
        <v>2.4770011313274067</v>
      </c>
      <c r="BI34" s="17">
        <f>SQRT(('Laplace-rot'!AD34-'Laplace-rot'!AB34)^2+('Laplace-rot'!AC35-'Laplace-rot'!AC33)^2)</f>
        <v>1.861149065353467</v>
      </c>
      <c r="BJ34" s="17">
        <f>SQRT(('Laplace-rot'!AE34-'Laplace-rot'!AC34)^2+('Laplace-rot'!AD35-'Laplace-rot'!AD33)^2)</f>
        <v>1.1044537959289034</v>
      </c>
      <c r="BK34" s="17">
        <f>SQRT(('Laplace-rot'!AF34-'Laplace-rot'!AD34)^2+('Laplace-rot'!AE35-'Laplace-rot'!AE33)^2)</f>
        <v>0.6354156268656339</v>
      </c>
      <c r="BL34" s="17">
        <f>SQRT(('Laplace-rot'!AG34-'Laplace-rot'!AE34)^2+('Laplace-rot'!AF35-'Laplace-rot'!AF33)^2)</f>
        <v>0.21909754651464788</v>
      </c>
      <c r="BQ34" s="9">
        <f>-10*(B34+D34+C33+C35+(D34-C34)/IF((COLUMN(C34)-potaxis)*2+1,(COLUMN(C34)-potaxis)*2+1,1)+(C34-B34)/((COLUMN(C34)-potaxis)*2-1)-4*C34)</f>
        <v>-2.1127263413912476</v>
      </c>
      <c r="BR34" s="9">
        <f>-10*(C34+E34+D33+D35+(E34-D34)/IF((COLUMN(D34)-potaxis)*2+1,(COLUMN(D34)-potaxis)*2+1,1)+(D34-C34)/((COLUMN(D34)-potaxis)*2-1)-4*D34)</f>
        <v>1.274457978595045E-05</v>
      </c>
      <c r="BS34" s="9">
        <f>-10*(D34+F34+E33+E35+(F34-E34)/IF((COLUMN(E34)-potaxis)*2+1,(COLUMN(E34)-potaxis)*2+1,1)+(E34-D34)/((COLUMN(E34)-potaxis)*2-1)-4*E34)</f>
        <v>2.770583685807182E-05</v>
      </c>
      <c r="BT34" s="9">
        <f>-10*(E34+G34+F33+F35+(G34-F34)/IF((COLUMN(F34)-potaxis)*2+1,(COLUMN(F34)-potaxis)*2+1,1)+(F34-E34)/((COLUMN(F34)-potaxis)*2-1)-4*F34)</f>
        <v>3.518153128823087E-05</v>
      </c>
      <c r="BU34" s="9">
        <f>-10*(F34+H34+G33+G35+(H34-G34)/IF((COLUMN(G34)-potaxis)*2+1,(COLUMN(G34)-potaxis)*2+1,1)+(G34-F34)/((COLUMN(G34)-potaxis)*2-1)-4*G34)</f>
        <v>4.2239094923957055E-05</v>
      </c>
      <c r="BV34" s="9">
        <f>-10*(G34+I34+H33+H35+(I34-H34)/IF((COLUMN(H34)-potaxis)*2+1,(COLUMN(H34)-potaxis)*2+1,1)+(H34-G34)/((COLUMN(H34)-potaxis)*2-1)-4*H34)</f>
        <v>6.24773788970856E-05</v>
      </c>
      <c r="BW34" s="9">
        <f>-10*(H34+J34+I33+I35+(J34-I34)/IF((COLUMN(I34)-potaxis)*2+1,(COLUMN(I34)-potaxis)*2+1,1)+(I34-H34)/((COLUMN(I34)-potaxis)*2-1)-4*I34)</f>
        <v>6.014083541394655E-05</v>
      </c>
      <c r="BX34" s="9">
        <f>-10*(I34+K34+J33+J35+(K34-J34)/IF((COLUMN(J34)-potaxis)*2+1,(COLUMN(J34)-potaxis)*2+1,1)+(J34-I34)/((COLUMN(J34)-potaxis)*2-1)-4*J34)</f>
        <v>-70.5748272355983</v>
      </c>
      <c r="BY34" s="9">
        <f>-10*(J34+L34+K33+K35+(L34-K34)/IF((COLUMN(K34)-potaxis)*2+1,(COLUMN(K34)-potaxis)*2+1,1)+(K34-J34)/((COLUMN(K34)-potaxis)*2-1)-4*K34)</f>
        <v>-54.467982935834705</v>
      </c>
      <c r="BZ34" s="9">
        <f>-10*(K34+M34+L33+L35+(M34-L34)/IF((COLUMN(L34)-potaxis)*2+1,(COLUMN(L34)-potaxis)*2+1,1)+(L34-K34)/((COLUMN(L34)-potaxis)*2-1)-4*L34)</f>
        <v>-93.56829293006172</v>
      </c>
      <c r="CA34" s="9">
        <f>-10*(L34+N34+M33+M35+(N34-M34)/IF((COLUMN(M34)-potaxis)*2+1,(COLUMN(M34)-potaxis)*2+1,1)+(M34-L34)/((COLUMN(M34)-potaxis)*2-1)-4*M34)</f>
        <v>-3.444251557738198E-05</v>
      </c>
      <c r="CB34" s="9">
        <f>-10*(M34+O34+N33+N35+(O34-N34)/IF((COLUMN(N34)-potaxis)*2+1,(COLUMN(N34)-potaxis)*2+1,1)+(N34-M34)/((COLUMN(N34)-potaxis)*2-1)-4*N34)</f>
        <v>-2.965004416211059E-05</v>
      </c>
      <c r="CC34" s="9">
        <f>-10*(N34+P34+O33+O35+(P34-O34)/IF((COLUMN(O34)-potaxis)*2+1,(COLUMN(O34)-potaxis)*2+1,1)+(O34-N34)/((COLUMN(O34)-potaxis)*2-1)-4*O34)</f>
        <v>3.696382149698252E-05</v>
      </c>
      <c r="CD34" s="9">
        <f>-10*(O34+Q34+P33+P35+(Q34-P34)/IF((COLUMN(P34)-potaxis)*2+1,(COLUMN(P34)-potaxis)*2+1,1)+(P34-O34)/((COLUMN(P34)-potaxis)*2-1)-4*P34)</f>
        <v>-1.4786736173277859E-05</v>
      </c>
      <c r="CE34" s="9">
        <f>-10*(P34+R34+Q33+Q35+(R34-Q34)/IF((COLUMN(Q34)-potaxis)*2+1,(COLUMN(Q34)-potaxis)*2+1,1)+(Q34-P34)/((COLUMN(Q34)-potaxis)*2-1)-4*Q34)</f>
        <v>-6.4975001734524085E-06</v>
      </c>
      <c r="CF34" s="42">
        <f>OFFSET(CF34,0,2*(rhoaxis-COLUMN(CF34)))</f>
        <v>-6.4975001734524085E-06</v>
      </c>
      <c r="CG34" s="9">
        <f>OFFSET(CG34,0,2*(rhoaxis-COLUMN(CG34)))</f>
        <v>-1.4786736173277859E-05</v>
      </c>
      <c r="CH34" s="9">
        <f>OFFSET(CH34,0,2*(rhoaxis-COLUMN(CH34)))</f>
        <v>3.696382149698252E-05</v>
      </c>
      <c r="CI34" s="9">
        <f>OFFSET(CI34,0,2*(rhoaxis-COLUMN(CI34)))</f>
        <v>-2.965004416211059E-05</v>
      </c>
      <c r="CJ34" s="9">
        <f>OFFSET(CJ34,0,2*(rhoaxis-COLUMN(CJ34)))</f>
        <v>-3.444251557738198E-05</v>
      </c>
      <c r="CK34" s="9">
        <f>OFFSET(CK34,0,2*(rhoaxis-COLUMN(CK34)))</f>
        <v>-93.56829293006172</v>
      </c>
      <c r="CL34" s="9">
        <f>OFFSET(CL34,0,2*(rhoaxis-COLUMN(CL34)))</f>
        <v>-54.467982935834705</v>
      </c>
      <c r="CM34" s="9">
        <f>OFFSET(CM34,0,2*(rhoaxis-COLUMN(CM34)))</f>
        <v>-70.5748272355983</v>
      </c>
      <c r="CN34" s="9">
        <f>OFFSET(CN34,0,2*(rhoaxis-COLUMN(CN34)))</f>
        <v>6.014083541394655E-05</v>
      </c>
      <c r="CO34" s="9">
        <f>OFFSET(CO34,0,2*(rhoaxis-COLUMN(CO34)))</f>
        <v>6.24773788970856E-05</v>
      </c>
      <c r="CP34" s="9">
        <f>OFFSET(CP34,0,2*(rhoaxis-COLUMN(CP34)))</f>
        <v>4.2239094923957055E-05</v>
      </c>
      <c r="CQ34" s="9">
        <f>OFFSET(CQ34,0,2*(rhoaxis-COLUMN(CQ34)))</f>
        <v>3.518153128823087E-05</v>
      </c>
      <c r="CR34" s="9">
        <f>OFFSET(CR34,0,2*(rhoaxis-COLUMN(CR34)))</f>
        <v>2.770583685807182E-05</v>
      </c>
      <c r="CS34" s="9">
        <f>OFFSET(CS34,0,2*(rhoaxis-COLUMN(CS34)))</f>
        <v>1.274457978595045E-05</v>
      </c>
      <c r="CT34" s="9">
        <f>OFFSET(CT34,0,2*(rhoaxis-COLUMN(CT34)))</f>
        <v>-2.1127263413912476</v>
      </c>
      <c r="CX34" s="37">
        <f>BQ34/10*CX$38</f>
        <v>-3.063453195017309</v>
      </c>
      <c r="CY34" s="37">
        <f>BR34/10*CY$38</f>
        <v>1.7205182711033107E-05</v>
      </c>
      <c r="CZ34" s="37">
        <f>BS34/10*CZ$38</f>
        <v>3.4632296072589774E-05</v>
      </c>
      <c r="DA34" s="37">
        <f>BT34/10*DA$38</f>
        <v>4.04587609814655E-05</v>
      </c>
      <c r="DB34" s="37">
        <f>BU34/10*DB$38</f>
        <v>4.435104967015491E-05</v>
      </c>
      <c r="DC34" s="37">
        <f>BV34/10*DC$38</f>
        <v>5.935350995223132E-05</v>
      </c>
      <c r="DD34" s="37">
        <f>BW34/10*DD$38</f>
        <v>5.1119710101854565E-05</v>
      </c>
      <c r="DE34" s="37">
        <f>BX34/10*DE$38</f>
        <v>-52.93112042669873</v>
      </c>
      <c r="DF34" s="37">
        <f>BY34/10*DF$38</f>
        <v>-35.40418890829256</v>
      </c>
      <c r="DG34" s="37">
        <f>BZ34/10*DG$38</f>
        <v>-51.462561111533944</v>
      </c>
      <c r="DH34" s="37">
        <f>CA34/10*DH$38</f>
        <v>-1.5499132009821892E-05</v>
      </c>
      <c r="DI34" s="37">
        <f>CB34/10*DI$38</f>
        <v>-1.0377515456738706E-05</v>
      </c>
      <c r="DJ34" s="37">
        <f>CC34/10*DJ$38</f>
        <v>9.24095537424563E-06</v>
      </c>
      <c r="DK34" s="37">
        <f>CD34/10*DK$38</f>
        <v>-2.218010425991679E-06</v>
      </c>
      <c r="DL34" s="37">
        <f>CE34/10*DL$38</f>
        <v>-3.248750086726204E-07</v>
      </c>
      <c r="DM34" s="15">
        <f>CF34/10*DM$38</f>
        <v>-3.248750086726204E-07</v>
      </c>
      <c r="DN34" s="37">
        <f>CG34/10*DN$38</f>
        <v>-2.218010425991679E-06</v>
      </c>
      <c r="DO34" s="37">
        <f>CH34/10*DO$38</f>
        <v>9.24095537424563E-06</v>
      </c>
      <c r="DP34" s="37">
        <f>CI34/10*DP$38</f>
        <v>-1.0377515456738706E-05</v>
      </c>
      <c r="DQ34" s="37">
        <f>CJ34/10*DQ$38</f>
        <v>-1.5499132009821892E-05</v>
      </c>
      <c r="DR34" s="37">
        <f>CK34/10*DR$38</f>
        <v>-51.462561111533944</v>
      </c>
      <c r="DS34" s="37">
        <f>CL34/10*DS$38</f>
        <v>-35.40418890829256</v>
      </c>
      <c r="DT34" s="37">
        <f>CM34/10*DT$38</f>
        <v>-52.93112042669873</v>
      </c>
      <c r="DU34" s="37">
        <f>CN34/10*DU$38</f>
        <v>5.1119710101854565E-05</v>
      </c>
      <c r="DV34" s="37">
        <f>CO34/10*DV$38</f>
        <v>5.935350995223132E-05</v>
      </c>
      <c r="DW34" s="37">
        <f>CP34/10*DW$38</f>
        <v>4.435104967015491E-05</v>
      </c>
      <c r="DX34" s="37">
        <f>CQ34/10*DX$38</f>
        <v>4.04587609814655E-05</v>
      </c>
      <c r="DY34" s="37">
        <f>CR34/10*DY$38</f>
        <v>3.4632296072589774E-05</v>
      </c>
      <c r="DZ34" s="37">
        <f>CS34/10*DZ$38</f>
        <v>1.7205182711033107E-05</v>
      </c>
      <c r="EA34" s="37">
        <f>CT34/10*EA$38</f>
        <v>-3.063453195017309</v>
      </c>
    </row>
    <row r="35" spans="2:130" ht="19.5" customHeight="1">
      <c r="B35" s="3"/>
      <c r="C35" s="44">
        <f>IF(mirrors,C34,C6)</f>
        <v>3.433240357919784E-83</v>
      </c>
      <c r="D35" s="44">
        <f>IF(mirrors,D34,D6)</f>
        <v>0</v>
      </c>
      <c r="E35" s="44">
        <f>IF(mirrors,E34,E6)</f>
        <v>0</v>
      </c>
      <c r="F35" s="44">
        <f>IF(mirrors,F34,F6)</f>
        <v>0</v>
      </c>
      <c r="G35" s="44">
        <f>IF(mirrors,G34,G6)</f>
        <v>1.4878091884790756</v>
      </c>
      <c r="H35" s="44">
        <f>IF(mirrors,H34,H6)</f>
        <v>2.293964991093161</v>
      </c>
      <c r="I35" s="44">
        <f>IF(mirrors,I34,I6)</f>
        <v>2.570250150862802</v>
      </c>
      <c r="J35" s="44">
        <f>IF(mirrors,J34,J6)</f>
        <v>2.3245327859289904</v>
      </c>
      <c r="K35" s="44">
        <f>IF(mirrors,K34,K6)</f>
        <v>2.499538899164164</v>
      </c>
      <c r="L35" s="44">
        <f>IF(mirrors,L34,L6)</f>
        <v>2.933364945708073</v>
      </c>
      <c r="M35" s="44">
        <f>IF(mirrors,M34,M6)</f>
        <v>3.9448137646124297</v>
      </c>
      <c r="N35" s="44">
        <f>IF(mirrors,N34,N6)</f>
        <v>3.692344243007053</v>
      </c>
      <c r="O35" s="44">
        <f>IF(mirrors,O34,O6)</f>
        <v>0</v>
      </c>
      <c r="P35" s="44">
        <f>IF(mirrors,P34,P6)</f>
        <v>0</v>
      </c>
      <c r="Q35" s="44">
        <f>IF(mirrors,Q34,Q6)</f>
        <v>0</v>
      </c>
      <c r="R35" s="33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26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39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39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</row>
    <row r="36" spans="32:130" ht="19.5" customHeight="1">
      <c r="AF36" s="29" t="s">
        <v>12</v>
      </c>
      <c r="AG36" s="29">
        <f>100/6</f>
        <v>16.666666666666668</v>
      </c>
      <c r="BN36" s="21"/>
      <c r="BO36" s="28"/>
      <c r="BP36" s="28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2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2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</row>
    <row r="37" spans="32:130" ht="19.5" customHeight="1">
      <c r="AF37" s="27" t="s">
        <v>14</v>
      </c>
      <c r="AG37" s="27">
        <v>0</v>
      </c>
      <c r="BN37" s="21"/>
      <c r="BO37" s="28"/>
      <c r="BP37" s="28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2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2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</row>
    <row r="38" spans="2:131" ht="19.5" customHeight="1">
      <c r="B38" s="1" t="s">
        <v>2</v>
      </c>
      <c r="C38" s="5">
        <f>ABS(COLUMN()-potaxis)</f>
        <v>14.5</v>
      </c>
      <c r="D38" s="5">
        <f>ABS(COLUMN()-potaxis)</f>
        <v>13.5</v>
      </c>
      <c r="E38" s="5">
        <f>ABS(COLUMN()-potaxis)</f>
        <v>12.5</v>
      </c>
      <c r="F38" s="5">
        <f>ABS(COLUMN()-potaxis)</f>
        <v>11.5</v>
      </c>
      <c r="G38" s="5">
        <f>ABS(COLUMN()-potaxis)</f>
        <v>10.5</v>
      </c>
      <c r="H38" s="5">
        <f>ABS(COLUMN()-potaxis)</f>
        <v>9.5</v>
      </c>
      <c r="I38" s="5">
        <f>ABS(COLUMN()-potaxis)</f>
        <v>8.5</v>
      </c>
      <c r="J38" s="5">
        <f>ABS(COLUMN()-potaxis)</f>
        <v>7.5</v>
      </c>
      <c r="K38" s="5">
        <f>ABS(COLUMN()-potaxis)</f>
        <v>6.5</v>
      </c>
      <c r="L38" s="5">
        <f>ABS(COLUMN()-potaxis)</f>
        <v>5.5</v>
      </c>
      <c r="M38" s="5">
        <f>ABS(COLUMN()-potaxis)</f>
        <v>4.5</v>
      </c>
      <c r="N38" s="5">
        <f>ABS(COLUMN()-potaxis)</f>
        <v>3.5</v>
      </c>
      <c r="O38" s="5">
        <f>ABS(COLUMN()-potaxis)</f>
        <v>2.5</v>
      </c>
      <c r="P38" s="5">
        <f>ABS(COLUMN()-potaxis)</f>
        <v>1.5</v>
      </c>
      <c r="Q38" s="5">
        <f>ABS(COLUMN()-potaxis)</f>
        <v>0.5</v>
      </c>
      <c r="R38" s="38">
        <f>ABS(COLUMN()-potaxis)</f>
        <v>0.5</v>
      </c>
      <c r="S38" s="5">
        <f>ABS(COLUMN()-potaxis)</f>
        <v>1.5</v>
      </c>
      <c r="T38" s="5">
        <f>ABS(COLUMN()-potaxis)</f>
        <v>2.5</v>
      </c>
      <c r="U38" s="5">
        <f>ABS(COLUMN()-potaxis)</f>
        <v>3.5</v>
      </c>
      <c r="V38" s="5">
        <f>ABS(COLUMN()-potaxis)</f>
        <v>4.5</v>
      </c>
      <c r="W38" s="5">
        <f>ABS(COLUMN()-potaxis)</f>
        <v>5.5</v>
      </c>
      <c r="X38" s="5">
        <f>ABS(COLUMN()-potaxis)</f>
        <v>6.5</v>
      </c>
      <c r="Y38" s="5">
        <f>ABS(COLUMN()-potaxis)</f>
        <v>7.5</v>
      </c>
      <c r="Z38" s="5">
        <f>ABS(COLUMN()-potaxis)</f>
        <v>8.5</v>
      </c>
      <c r="AA38" s="5">
        <f>ABS(COLUMN()-potaxis)</f>
        <v>9.5</v>
      </c>
      <c r="AB38" s="5">
        <f>ABS(COLUMN()-potaxis)</f>
        <v>10.5</v>
      </c>
      <c r="AC38" s="5">
        <f>ABS(COLUMN()-potaxis)</f>
        <v>11.5</v>
      </c>
      <c r="AD38" s="5">
        <f>ABS(COLUMN()-potaxis)</f>
        <v>12.5</v>
      </c>
      <c r="AE38" s="5">
        <f>ABS(COLUMN()-potaxis)</f>
        <v>13.5</v>
      </c>
      <c r="AF38" s="5">
        <f>ABS(COLUMN()-potaxis)</f>
        <v>14.5</v>
      </c>
      <c r="AG38" s="24"/>
      <c r="BN38" s="21"/>
      <c r="BO38" s="28"/>
      <c r="BP38" s="28"/>
      <c r="BQ38" s="1">
        <f>C38</f>
        <v>14.5</v>
      </c>
      <c r="BR38" s="1">
        <f>D38</f>
        <v>13.5</v>
      </c>
      <c r="BS38" s="1">
        <f>E38</f>
        <v>12.5</v>
      </c>
      <c r="BT38" s="1">
        <f>F38</f>
        <v>11.5</v>
      </c>
      <c r="BU38" s="1">
        <f>G38</f>
        <v>10.5</v>
      </c>
      <c r="BV38" s="1">
        <f>H38</f>
        <v>9.5</v>
      </c>
      <c r="BW38" s="1">
        <f>I38</f>
        <v>8.5</v>
      </c>
      <c r="BX38" s="1">
        <f>J38</f>
        <v>7.5</v>
      </c>
      <c r="BY38" s="1">
        <f>K38</f>
        <v>6.5</v>
      </c>
      <c r="BZ38" s="1">
        <f>L38</f>
        <v>5.5</v>
      </c>
      <c r="CA38" s="1">
        <f>M38</f>
        <v>4.5</v>
      </c>
      <c r="CB38" s="1">
        <f>N38</f>
        <v>3.5</v>
      </c>
      <c r="CC38" s="1">
        <f>O38</f>
        <v>2.5</v>
      </c>
      <c r="CD38" s="1">
        <f>P38</f>
        <v>1.5</v>
      </c>
      <c r="CE38" s="1">
        <f>Q38</f>
        <v>0.5</v>
      </c>
      <c r="CF38" s="18">
        <f>R38</f>
        <v>0.5</v>
      </c>
      <c r="CG38" s="1">
        <f>S38</f>
        <v>1.5</v>
      </c>
      <c r="CH38" s="1">
        <f>T38</f>
        <v>2.5</v>
      </c>
      <c r="CI38" s="1">
        <f>U38</f>
        <v>3.5</v>
      </c>
      <c r="CJ38" s="1">
        <f>V38</f>
        <v>4.5</v>
      </c>
      <c r="CK38" s="1">
        <f>W38</f>
        <v>5.5</v>
      </c>
      <c r="CL38" s="1">
        <f>X38</f>
        <v>6.5</v>
      </c>
      <c r="CM38" s="1">
        <f>Y38</f>
        <v>7.5</v>
      </c>
      <c r="CN38" s="1">
        <f>Z38</f>
        <v>8.5</v>
      </c>
      <c r="CO38" s="1">
        <f>AA38</f>
        <v>9.5</v>
      </c>
      <c r="CP38" s="1">
        <f>AB38</f>
        <v>10.5</v>
      </c>
      <c r="CQ38" s="1">
        <f>AC38</f>
        <v>11.5</v>
      </c>
      <c r="CR38" s="1">
        <f>AD38</f>
        <v>12.5</v>
      </c>
      <c r="CS38" s="1">
        <f>AE38</f>
        <v>13.5</v>
      </c>
      <c r="CT38" s="1">
        <f>AF38</f>
        <v>14.5</v>
      </c>
      <c r="CV38" s="21"/>
      <c r="CW38" s="28"/>
      <c r="CX38" s="1">
        <f>BQ38</f>
        <v>14.5</v>
      </c>
      <c r="CY38" s="1">
        <f>BR38</f>
        <v>13.5</v>
      </c>
      <c r="CZ38" s="1">
        <f>BS38</f>
        <v>12.5</v>
      </c>
      <c r="DA38" s="1">
        <f>BT38</f>
        <v>11.5</v>
      </c>
      <c r="DB38" s="1">
        <f>BU38</f>
        <v>10.5</v>
      </c>
      <c r="DC38" s="1">
        <f>BV38</f>
        <v>9.5</v>
      </c>
      <c r="DD38" s="1">
        <f>BW38</f>
        <v>8.5</v>
      </c>
      <c r="DE38" s="1">
        <f>BX38</f>
        <v>7.5</v>
      </c>
      <c r="DF38" s="1">
        <f>BY38</f>
        <v>6.5</v>
      </c>
      <c r="DG38" s="1">
        <f>BZ38</f>
        <v>5.5</v>
      </c>
      <c r="DH38" s="1">
        <f>CA38</f>
        <v>4.5</v>
      </c>
      <c r="DI38" s="1">
        <f>CB38</f>
        <v>3.5</v>
      </c>
      <c r="DJ38" s="1">
        <f>CC38</f>
        <v>2.5</v>
      </c>
      <c r="DK38" s="1">
        <f>CD38</f>
        <v>1.5</v>
      </c>
      <c r="DL38" s="1">
        <f>CE38</f>
        <v>0.5</v>
      </c>
      <c r="DM38" s="18">
        <f>CF38</f>
        <v>0.5</v>
      </c>
      <c r="DN38" s="1">
        <f>CG38</f>
        <v>1.5</v>
      </c>
      <c r="DO38" s="1">
        <f>CH38</f>
        <v>2.5</v>
      </c>
      <c r="DP38" s="1">
        <f>CI38</f>
        <v>3.5</v>
      </c>
      <c r="DQ38" s="1">
        <f>CJ38</f>
        <v>4.5</v>
      </c>
      <c r="DR38" s="1">
        <f>CK38</f>
        <v>5.5</v>
      </c>
      <c r="DS38" s="1">
        <f>CL38</f>
        <v>6.5</v>
      </c>
      <c r="DT38" s="1">
        <f>CM38</f>
        <v>7.5</v>
      </c>
      <c r="DU38" s="1">
        <f>CN38</f>
        <v>8.5</v>
      </c>
      <c r="DV38" s="1">
        <f>CO38</f>
        <v>9.5</v>
      </c>
      <c r="DW38" s="1">
        <f>CP38</f>
        <v>10.5</v>
      </c>
      <c r="DX38" s="1">
        <f>CQ38</f>
        <v>11.5</v>
      </c>
      <c r="DY38" s="1">
        <f>CR38</f>
        <v>12.5</v>
      </c>
      <c r="DZ38" s="1">
        <f>CS38</f>
        <v>13.5</v>
      </c>
      <c r="EA38" s="1">
        <f>CT38</f>
        <v>14.5</v>
      </c>
    </row>
    <row r="39" spans="66:72" ht="19.5" customHeight="1">
      <c r="BN39" s="21"/>
      <c r="BO39" s="28"/>
      <c r="BP39" s="28"/>
      <c r="BT39" s="14"/>
    </row>
    <row r="40" spans="99:102" ht="19.5" customHeight="1">
      <c r="CU40" s="21"/>
      <c r="CV40" s="21" t="s">
        <v>5</v>
      </c>
      <c r="CW40" s="28">
        <f>SUM(CX6:EA34)</f>
        <v>-0.0006881216555120195</v>
      </c>
      <c r="CX40" s="28"/>
    </row>
    <row r="41" spans="32:105" ht="19.5" customHeight="1">
      <c r="AF41" s="4"/>
      <c r="AG41" s="30"/>
      <c r="AH41" s="8"/>
      <c r="AI41" s="8"/>
      <c r="BN41" s="21"/>
      <c r="BO41" s="22"/>
      <c r="BP41" s="22"/>
      <c r="CU41" s="21"/>
      <c r="CX41" s="28"/>
      <c r="CZ41" s="4" t="s">
        <v>9</v>
      </c>
      <c r="DA41" s="19">
        <v>1</v>
      </c>
    </row>
    <row r="42" spans="99:102" ht="19.5" customHeight="1">
      <c r="CU42" s="21"/>
      <c r="CV42" s="21" t="s">
        <v>10</v>
      </c>
      <c r="CW42" s="28">
        <f>SUM(CX6:EA6,CX34:EA34,CX7:CX33,EA7:EA33)</f>
        <v>-1087.4664192877585</v>
      </c>
      <c r="CX42" s="28"/>
    </row>
    <row r="43" spans="33:101" ht="19.5" customHeight="1">
      <c r="AG43" s="1">
        <f>gamma/4</f>
        <v>0.4</v>
      </c>
      <c r="CV43" s="21" t="s">
        <v>11</v>
      </c>
      <c r="CW43" s="28">
        <f>SUM(DI17:DP22)+SUM(DJ23:DO23)</f>
        <v>2094.821061805166</v>
      </c>
    </row>
    <row r="44" spans="33:102" ht="19.5" customHeight="1">
      <c r="AG44" s="1">
        <f>gamma-1</f>
        <v>0.6000000000000001</v>
      </c>
      <c r="CU44" s="21"/>
      <c r="CV44" s="21" t="s">
        <v>13</v>
      </c>
      <c r="CW44" s="28">
        <f>CW43+CW42</f>
        <v>1007.3546425174077</v>
      </c>
      <c r="CX44" s="22"/>
    </row>
  </sheetData>
  <conditionalFormatting sqref="U33:AF34 E6:P16 U6:AF16 E17:P32 C6:D34 U17:AF32 E33:P34 Q6:T34">
    <cfRule type="expression" priority="1" dxfId="0" stopIfTrue="1">
      <formula>OR(C6=0,C6=mypot)</formula>
    </cfRule>
    <cfRule type="expression" priority="2" dxfId="1" stopIfTrue="1">
      <formula>FLOOR(MOD(C6/contour,3),1)=1</formula>
    </cfRule>
    <cfRule type="expression" priority="3" dxfId="2" stopIfTrue="1">
      <formula>FLOOR(MOD(C6/contour,3),1)=2</formula>
    </cfRule>
  </conditionalFormatting>
  <conditionalFormatting sqref="BQ35:CS37 CX35:DZ37">
    <cfRule type="cellIs" priority="4" dxfId="3" operator="equal" stopIfTrue="1">
      <formula>$AG$4</formula>
    </cfRule>
    <cfRule type="cellIs" priority="5" dxfId="4" operator="between" stopIfTrue="1">
      <formula>25</formula>
      <formula>50</formula>
    </cfRule>
    <cfRule type="cellIs" priority="6" dxfId="1" operator="greaterThan" stopIfTrue="1">
      <formula>50</formula>
    </cfRule>
  </conditionalFormatting>
  <conditionalFormatting sqref="AJ6:AJ34 AK17:BL32 AK33:BL34 AK6:BL16">
    <cfRule type="cellIs" priority="7" dxfId="5" operator="between" stopIfTrue="1">
      <formula>0</formula>
      <formula>15</formula>
    </cfRule>
    <cfRule type="cellIs" priority="8" dxfId="4" operator="between" stopIfTrue="1">
      <formula>15</formula>
      <formula>30</formula>
    </cfRule>
    <cfRule type="cellIs" priority="9" dxfId="1" operator="between" stopIfTrue="1">
      <formula>30</formula>
      <formula>1000</formula>
    </cfRule>
  </conditionalFormatting>
  <printOptions/>
  <pageMargins left="0.75" right="0.75" top="1" bottom="1" header="0.5" footer="0.5"/>
  <pageSetup horizontalDpi="600" verticalDpi="600" orientation="portrait" paperSize="9"/>
  <headerFooter alignWithMargins="0">
    <oddHeader>&amp;L&amp;C&amp;[TAB]&amp;R</oddHeader>
    <oddFooter>&amp;L&amp;CPage &amp;[PAGE]&amp;R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AT&amp;T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jsd</dc:creator>
  <cp:keywords/>
  <dc:description/>
  <cp:lastModifiedBy>jsd</cp:lastModifiedBy>
  <dcterms:created xsi:type="dcterms:W3CDTF">2001-02-06T19:02:28Z</dcterms:created>
  <dcterms:modified xsi:type="dcterms:W3CDTF">2001-03-27T17:26:43Z</dcterms:modified>
  <cp:category/>
  <cp:version/>
  <cp:contentType/>
  <cp:contentStatus/>
</cp:coreProperties>
</file>